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" windowWidth="15600" windowHeight="76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Лист1!$A$3:$O$82</definedName>
    <definedName name="_xlnm.Print_Area" localSheetId="0">Лист1!$A$1:$O$83</definedName>
  </definedNames>
  <calcPr calcId="145621"/>
</workbook>
</file>

<file path=xl/calcChain.xml><?xml version="1.0" encoding="utf-8"?>
<calcChain xmlns="http://schemas.openxmlformats.org/spreadsheetml/2006/main">
  <c r="K77" i="1" l="1"/>
  <c r="J49" i="1"/>
  <c r="K49" i="1"/>
  <c r="L49" i="1"/>
  <c r="M49" i="1"/>
  <c r="J44" i="1"/>
  <c r="K44" i="1"/>
  <c r="L44" i="1"/>
  <c r="M44" i="1"/>
  <c r="J37" i="1"/>
  <c r="K37" i="1"/>
  <c r="L37" i="1"/>
  <c r="M37" i="1"/>
  <c r="K35" i="1" l="1"/>
  <c r="L35" i="1"/>
  <c r="M35" i="1"/>
  <c r="J35" i="1"/>
  <c r="K79" i="1" l="1"/>
  <c r="K81" i="1" l="1"/>
  <c r="K80" i="1"/>
  <c r="K78" i="1"/>
  <c r="J78" i="1"/>
  <c r="K75" i="1" l="1"/>
  <c r="M75" i="1"/>
  <c r="L75" i="1"/>
  <c r="J75" i="1"/>
  <c r="I74" i="1"/>
  <c r="I73" i="1"/>
  <c r="I72" i="1"/>
  <c r="I40" i="1"/>
  <c r="I75" i="1" l="1"/>
  <c r="K58" i="1"/>
  <c r="I57" i="1"/>
  <c r="I70" i="1" l="1"/>
  <c r="I71" i="1"/>
  <c r="K69" i="1" l="1"/>
  <c r="I69" i="1" s="1"/>
  <c r="I67" i="1"/>
  <c r="I68" i="1"/>
  <c r="K66" i="1"/>
  <c r="I66" i="1" s="1"/>
  <c r="L62" i="1"/>
  <c r="M62" i="1"/>
  <c r="J62" i="1"/>
  <c r="K62" i="1"/>
  <c r="I59" i="1"/>
  <c r="I60" i="1"/>
  <c r="I61" i="1"/>
  <c r="I63" i="1"/>
  <c r="I64" i="1"/>
  <c r="I65" i="1"/>
  <c r="I62" i="1" l="1"/>
  <c r="L81" i="1"/>
  <c r="M81" i="1"/>
  <c r="J81" i="1"/>
  <c r="L53" i="1"/>
  <c r="M53" i="1"/>
  <c r="J53" i="1"/>
  <c r="K53" i="1"/>
  <c r="I15" i="1"/>
  <c r="I31" i="1"/>
  <c r="I24" i="1"/>
  <c r="I25" i="1"/>
  <c r="I26" i="1"/>
  <c r="I27" i="1"/>
  <c r="I28" i="1"/>
  <c r="I29" i="1"/>
  <c r="I30" i="1"/>
  <c r="K23" i="1"/>
  <c r="I23" i="1" s="1"/>
  <c r="I81" i="1" l="1"/>
  <c r="I52" i="1"/>
  <c r="I8" i="1" l="1"/>
  <c r="I9" i="1"/>
  <c r="I7" i="1"/>
  <c r="I34" i="1" l="1"/>
  <c r="I46" i="1" l="1"/>
  <c r="K11" i="1"/>
  <c r="I21" i="1"/>
  <c r="L77" i="1"/>
  <c r="M77" i="1"/>
  <c r="I18" i="1" l="1"/>
  <c r="I19" i="1"/>
  <c r="I20" i="1"/>
  <c r="I17" i="1"/>
  <c r="I43" i="1"/>
  <c r="I44" i="1" s="1"/>
  <c r="I58" i="1" l="1"/>
  <c r="M79" i="1" l="1"/>
  <c r="J79" i="1"/>
  <c r="L79" i="1"/>
  <c r="I48" i="1"/>
  <c r="I55" i="1"/>
  <c r="I56" i="1"/>
  <c r="I54" i="1"/>
  <c r="I41" i="1"/>
  <c r="I14" i="1"/>
  <c r="I13" i="1"/>
  <c r="I79" i="1" l="1"/>
  <c r="I51" i="1" l="1"/>
  <c r="I50" i="1"/>
  <c r="I33" i="1"/>
  <c r="I36" i="1"/>
  <c r="I37" i="1" s="1"/>
  <c r="J77" i="1"/>
  <c r="I53" i="1" l="1"/>
  <c r="I77" i="1"/>
  <c r="I39" i="1"/>
  <c r="L78" i="1"/>
  <c r="M78" i="1"/>
  <c r="I47" i="1"/>
  <c r="I12" i="1"/>
  <c r="I78" i="1" l="1"/>
  <c r="K42" i="1"/>
  <c r="I11" i="1"/>
  <c r="I35" i="1" l="1"/>
  <c r="M82" i="1"/>
  <c r="L82" i="1"/>
  <c r="J82" i="1"/>
  <c r="L80" i="1"/>
  <c r="J80" i="1"/>
  <c r="L42" i="1"/>
  <c r="M42" i="1"/>
  <c r="J42" i="1"/>
  <c r="K82" i="1" l="1"/>
  <c r="I82" i="1" s="1"/>
  <c r="I80" i="1"/>
  <c r="I42" i="1"/>
  <c r="I38" i="1"/>
  <c r="I45" i="1"/>
  <c r="I49" i="1" s="1"/>
</calcChain>
</file>

<file path=xl/sharedStrings.xml><?xml version="1.0" encoding="utf-8"?>
<sst xmlns="http://schemas.openxmlformats.org/spreadsheetml/2006/main" count="213" uniqueCount="133">
  <si>
    <t>№ п/п</t>
  </si>
  <si>
    <t xml:space="preserve">Информация о состоянии проектно-сметной документации (ПСД) (N заключения/стадия разработки)
</t>
  </si>
  <si>
    <t>В ценах, утвержденных в ПСД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</si>
  <si>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</si>
  <si>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</si>
  <si>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</si>
  <si>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</si>
  <si>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</si>
  <si>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</si>
  <si>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</si>
  <si>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ГРБС</t>
  </si>
  <si>
    <t>Строительство поликлиники на 380 посещений в смену в г. Гатчина</t>
  </si>
  <si>
    <t>Комитет по строительству Ленинградской области</t>
  </si>
  <si>
    <t>Сметная стоимость (тыс.руб.)</t>
  </si>
  <si>
    <t>Комитет по здравоохранению  Ленинградской области</t>
  </si>
  <si>
    <t>Планируемые источники финансирования (тыс. рублей)</t>
  </si>
  <si>
    <t>Разработка проектно-сметной документации в 2017 году</t>
  </si>
  <si>
    <t>Концессионер</t>
  </si>
  <si>
    <t>в ценах года начала строительства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</si>
  <si>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</si>
  <si>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</si>
  <si>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</si>
  <si>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</si>
  <si>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</si>
  <si>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 xml:space="preserve"> Приобретение объектов недвижимого имущества для нужд здравоохранения Ленинградской области</t>
  </si>
  <si>
    <t>Перечень объектов строительство и реконструкция которых предусмотрены в рамках государственной программы Ленинградской области "Развитие здравоохранения в Ленинградской области"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</si>
  <si>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</si>
  <si>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</si>
  <si>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</si>
  <si>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</si>
  <si>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</si>
  <si>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</si>
  <si>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</si>
  <si>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</si>
  <si>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</si>
  <si>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</si>
  <si>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Разработка проектно-сметной документации в 2016-2017 годах</t>
  </si>
  <si>
    <t>12</t>
  </si>
  <si>
    <t>Подпрограмма "Организация территориальной модели здравоохранения Ленинградской области"</t>
  </si>
  <si>
    <t>2017-2021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</si>
  <si>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</si>
  <si>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</si>
  <si>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2015-2020</t>
  </si>
  <si>
    <t>Приобретение 2 модульных фельдшерско-акушерских пунктов - д. Пеники, д. Иннолово, Ломоносовский район</t>
  </si>
  <si>
    <t>Нераспределенные средства</t>
  </si>
  <si>
    <t>2015-2018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</si>
  <si>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</si>
  <si>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</si>
  <si>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Сроки строительства (реконструкции) (годы)</t>
  </si>
  <si>
    <t>Приобретение 2 помещений под размещение медицинских учреждений в г. Кудрово во Всеволожском районе</t>
  </si>
  <si>
    <t>2019-2021</t>
  </si>
  <si>
    <t>Проектная мощность</t>
  </si>
  <si>
    <t>50 коек</t>
  </si>
  <si>
    <t>850 посещений в смену</t>
  </si>
  <si>
    <t>380 посещений в смену</t>
  </si>
  <si>
    <t xml:space="preserve"> 200 коек</t>
  </si>
  <si>
    <t>110 посещений в смену</t>
  </si>
  <si>
    <t>600 посещений в смену</t>
  </si>
  <si>
    <t>20 посещений в смену</t>
  </si>
  <si>
    <t>по 150 посещений в смену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</si>
  <si>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</si>
  <si>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</si>
  <si>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</si>
  <si>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</si>
  <si>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</si>
  <si>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</si>
  <si>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</si>
  <si>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</si>
  <si>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4.7</t>
  </si>
  <si>
    <t>4.8</t>
  </si>
  <si>
    <t>4.9</t>
  </si>
  <si>
    <t>4.10</t>
  </si>
  <si>
    <t>4.11</t>
  </si>
  <si>
    <t>4.12</t>
  </si>
  <si>
    <t>4.13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</si>
  <si>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</si>
  <si>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</si>
  <si>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</si>
  <si>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</si>
  <si>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</si>
  <si>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</si>
  <si>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</si>
  <si>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</si>
  <si>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</si>
  <si>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2014-2019</t>
  </si>
  <si>
    <t>2018-2020</t>
  </si>
  <si>
    <t>2016-2022</t>
  </si>
  <si>
    <t>2014-2022</t>
  </si>
  <si>
    <t>2020-2022</t>
  </si>
  <si>
    <t>2020-2021</t>
  </si>
  <si>
    <t>140 посещений в смену</t>
  </si>
  <si>
    <t>14</t>
  </si>
  <si>
    <t>15</t>
  </si>
  <si>
    <t>16</t>
  </si>
  <si>
    <t>17</t>
  </si>
  <si>
    <t>Разработка ПСД</t>
  </si>
  <si>
    <t>120 коек</t>
  </si>
  <si>
    <t>1130 вскрытий в год</t>
  </si>
  <si>
    <t>1200 вскрытий в год</t>
  </si>
  <si>
    <t xml:space="preserve">226531,93 (4 кв.2018), в т.ч. ПИР 5949,4 </t>
  </si>
  <si>
    <t xml:space="preserve">239230,51 (1 кв.2019), в т.ч. ПИР 5149,39  </t>
  </si>
  <si>
    <t xml:space="preserve">960482,57 (1 кв.2019), в т.ч. ПИР 16795,2 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</si>
  <si>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</si>
  <si>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</si>
  <si>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</si>
  <si>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</si>
  <si>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</si>
  <si>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</si>
  <si>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</si>
  <si>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 xml:space="preserve">313655,79 (1 кв. 2018), в т. ч. ПИР 6 903,00 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</si>
  <si>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</si>
  <si>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</si>
  <si>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</si>
  <si>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47-1-1-3-0192-16 от 01.09.2016, по смете № 47-1-7-0531-16 от 01.09.2016 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</si>
  <si>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</si>
  <si>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</si>
  <si>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</si>
  <si>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</si>
  <si>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</si>
  <si>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2019-2022</t>
  </si>
  <si>
    <t xml:space="preserve"> 96 230,37 (4кв.2019), в т.ч. ПИР 5 782,36 </t>
  </si>
  <si>
    <t xml:space="preserve">Заключение экспертизы по проекту №47-1-1-3-0244-18 от 28.09.2018 </t>
  </si>
  <si>
    <t>Заключение экспертизы по проекту № 47-1-1-3-008303-2018 от 21.12.2018, по смете № 47-1-0260-18 от 21.12.2018</t>
  </si>
  <si>
    <t>Заключение экспертизы по проекту № 47-1-1-3-036036-2019 от 17.12.2019, по смете № 47-1-0240-19 от 17.12.2019</t>
  </si>
  <si>
    <t>2018-2019</t>
  </si>
  <si>
    <t>2018-2021</t>
  </si>
  <si>
    <t>2018-2022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</si>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</sst>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0" fillId="0" borderId="1" xfId="0" applyBorder="1"/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view="pageBreakPreview" zoomScale="80" zoomScaleNormal="85" zoomScaleSheetLayoutView="80" workbookViewId="0">
      <selection activeCell="T7" sqref="T7"/>
    </sheetView>
  </sheetViews>
  <sheetFormatPr defaultColWidth="9.140625" defaultRowHeight="15" x14ac:dyDescent="0.25"/>
  <cols>
    <col min="1" max="1" width="6" style="6" customWidth="1"/>
    <col min="2" max="2" width="32.85546875" style="6" customWidth="1"/>
    <col min="3" max="3" width="18.85546875" style="6" customWidth="1"/>
    <col min="4" max="4" width="17.140625" style="6" customWidth="1"/>
    <col min="5" max="5" width="30.85546875" style="6" customWidth="1"/>
    <col min="6" max="6" width="15.28515625" style="6" customWidth="1"/>
    <col min="7" max="7" width="14.5703125" style="6" customWidth="1"/>
    <col min="8" max="8" width="12.42578125" style="6" customWidth="1"/>
    <col min="9" max="9" width="17" style="6" customWidth="1"/>
    <col min="10" max="10" width="14.28515625" style="6" customWidth="1"/>
    <col min="11" max="11" width="17.5703125" style="6" customWidth="1"/>
    <col min="12" max="12" width="14.7109375" style="6" customWidth="1"/>
    <col min="13" max="13" width="16.42578125" style="6" customWidth="1"/>
    <col min="14" max="14" width="20.140625" style="6" customWidth="1"/>
    <col min="15" max="15" width="18" style="6" customWidth="1"/>
    <col min="16" max="16" width="9.140625" style="1"/>
    <col min="17" max="16384" width="9.140625" style="2"/>
  </cols>
  <sheetData>
    <row r="1" spans="1:16" ht="28.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9"/>
    </row>
    <row r="2" spans="1:16" ht="40.5" customHeight="1" x14ac:dyDescent="0.25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x14ac:dyDescent="0.25">
      <c r="A3" s="57" t="s">
        <v>0</v>
      </c>
      <c r="B3" s="53" t="s">
        <v>65</v>
      </c>
      <c r="C3" s="57" t="s">
        <v>51</v>
      </c>
      <c r="D3" s="57" t="s">
        <v>48</v>
      </c>
      <c r="E3" s="57" t="s">
        <v>1</v>
      </c>
      <c r="F3" s="57" t="s">
        <v>13</v>
      </c>
      <c r="G3" s="57"/>
      <c r="H3" s="57" t="s">
        <v>3</v>
      </c>
      <c r="I3" s="57" t="s">
        <v>15</v>
      </c>
      <c r="J3" s="57"/>
      <c r="K3" s="57"/>
      <c r="L3" s="57"/>
      <c r="M3" s="57"/>
      <c r="N3" s="57" t="s">
        <v>9</v>
      </c>
      <c r="O3" s="57" t="s">
        <v>10</v>
      </c>
    </row>
    <row r="4" spans="1:16" ht="60.75" customHeight="1" x14ac:dyDescent="0.25">
      <c r="A4" s="57"/>
      <c r="B4" s="53"/>
      <c r="C4" s="57"/>
      <c r="D4" s="57"/>
      <c r="E4" s="57"/>
      <c r="F4" s="13" t="s">
        <v>2</v>
      </c>
      <c r="G4" s="3" t="s">
        <v>18</v>
      </c>
      <c r="H4" s="57"/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57"/>
      <c r="O4" s="57"/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6" ht="15.75" x14ac:dyDescent="0.25">
      <c r="A6" s="58" t="s">
        <v>83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6" ht="60" x14ac:dyDescent="0.25">
      <c r="A7" s="10" t="s">
        <v>67</v>
      </c>
      <c r="B7" s="12" t="s">
        <v>78</v>
      </c>
      <c r="C7" s="12" t="s">
        <v>58</v>
      </c>
      <c r="D7" s="12">
        <v>2019</v>
      </c>
      <c r="E7" s="12"/>
      <c r="F7" s="12"/>
      <c r="G7" s="12"/>
      <c r="H7" s="12">
        <v>2019</v>
      </c>
      <c r="I7" s="11">
        <f t="shared" ref="I7" si="0">SUM(J7:M7)</f>
        <v>8850</v>
      </c>
      <c r="J7" s="11">
        <v>8850</v>
      </c>
      <c r="K7" s="11"/>
      <c r="L7" s="12"/>
      <c r="M7" s="12"/>
      <c r="N7" s="12" t="s">
        <v>14</v>
      </c>
      <c r="O7" s="12" t="s">
        <v>14</v>
      </c>
    </row>
    <row r="8" spans="1:16" ht="60" x14ac:dyDescent="0.25">
      <c r="A8" s="10" t="s">
        <v>26</v>
      </c>
      <c r="B8" s="12" t="s">
        <v>77</v>
      </c>
      <c r="C8" s="12" t="s">
        <v>58</v>
      </c>
      <c r="D8" s="12">
        <v>2019</v>
      </c>
      <c r="E8" s="12"/>
      <c r="F8" s="12"/>
      <c r="G8" s="12"/>
      <c r="H8" s="12">
        <v>2019</v>
      </c>
      <c r="I8" s="11">
        <f t="shared" ref="I8:I9" si="1">SUM(J8:M8)</f>
        <v>8850</v>
      </c>
      <c r="J8" s="11">
        <v>8850</v>
      </c>
      <c r="K8" s="11"/>
      <c r="L8" s="12"/>
      <c r="M8" s="12"/>
      <c r="N8" s="12" t="s">
        <v>14</v>
      </c>
      <c r="O8" s="12" t="s">
        <v>14</v>
      </c>
    </row>
    <row r="9" spans="1:16" ht="60" x14ac:dyDescent="0.25">
      <c r="A9" s="10" t="s">
        <v>27</v>
      </c>
      <c r="B9" s="12" t="s">
        <v>75</v>
      </c>
      <c r="C9" s="12" t="s">
        <v>58</v>
      </c>
      <c r="D9" s="12">
        <v>2019</v>
      </c>
      <c r="E9" s="12"/>
      <c r="F9" s="12"/>
      <c r="G9" s="12"/>
      <c r="H9" s="12">
        <v>2019</v>
      </c>
      <c r="I9" s="11">
        <f t="shared" si="1"/>
        <v>9014.7000000000007</v>
      </c>
      <c r="J9" s="11">
        <v>9014.7000000000007</v>
      </c>
      <c r="K9" s="11"/>
      <c r="L9" s="12"/>
      <c r="M9" s="12"/>
      <c r="N9" s="12" t="s">
        <v>14</v>
      </c>
      <c r="O9" s="12" t="s">
        <v>14</v>
      </c>
    </row>
    <row r="10" spans="1:16" ht="15.75" x14ac:dyDescent="0.2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6" ht="15" customHeight="1" x14ac:dyDescent="0.25">
      <c r="A11" s="52" t="s">
        <v>28</v>
      </c>
      <c r="B11" s="43" t="s">
        <v>24</v>
      </c>
      <c r="C11" s="53"/>
      <c r="D11" s="43" t="s">
        <v>86</v>
      </c>
      <c r="E11" s="54"/>
      <c r="F11" s="55"/>
      <c r="G11" s="55"/>
      <c r="H11" s="12">
        <v>2018</v>
      </c>
      <c r="I11" s="11">
        <f>SUM(J11:M11)</f>
        <v>66000</v>
      </c>
      <c r="J11" s="11"/>
      <c r="K11" s="11">
        <f>K17+K18+K19+K20+K21</f>
        <v>66000</v>
      </c>
      <c r="L11" s="11"/>
      <c r="M11" s="11"/>
      <c r="N11" s="43" t="s">
        <v>14</v>
      </c>
      <c r="O11" s="43" t="s">
        <v>14</v>
      </c>
    </row>
    <row r="12" spans="1:16" ht="16.5" customHeight="1" x14ac:dyDescent="0.25">
      <c r="A12" s="52"/>
      <c r="B12" s="44"/>
      <c r="C12" s="53"/>
      <c r="D12" s="44"/>
      <c r="E12" s="54"/>
      <c r="F12" s="55"/>
      <c r="G12" s="55"/>
      <c r="H12" s="12">
        <v>2019</v>
      </c>
      <c r="I12" s="11">
        <f>SUM(J12:M12)</f>
        <v>109132.25</v>
      </c>
      <c r="J12" s="11"/>
      <c r="K12" s="11">
        <v>109132.25</v>
      </c>
      <c r="L12" s="11"/>
      <c r="M12" s="11"/>
      <c r="N12" s="44"/>
      <c r="O12" s="44"/>
    </row>
    <row r="13" spans="1:16" x14ac:dyDescent="0.25">
      <c r="A13" s="52"/>
      <c r="B13" s="44"/>
      <c r="C13" s="53"/>
      <c r="D13" s="44"/>
      <c r="E13" s="54"/>
      <c r="F13" s="55"/>
      <c r="G13" s="55"/>
      <c r="H13" s="12">
        <v>2020</v>
      </c>
      <c r="I13" s="11">
        <f>SUM(J13:M13)</f>
        <v>88000</v>
      </c>
      <c r="J13" s="11"/>
      <c r="K13" s="11">
        <v>88000</v>
      </c>
      <c r="L13" s="11"/>
      <c r="M13" s="11"/>
      <c r="N13" s="44"/>
      <c r="O13" s="44"/>
    </row>
    <row r="14" spans="1:16" x14ac:dyDescent="0.25">
      <c r="A14" s="52"/>
      <c r="B14" s="44"/>
      <c r="C14" s="53"/>
      <c r="D14" s="44"/>
      <c r="E14" s="54"/>
      <c r="F14" s="55"/>
      <c r="G14" s="55"/>
      <c r="H14" s="12">
        <v>2021</v>
      </c>
      <c r="I14" s="11">
        <f>SUM(J14:M14)</f>
        <v>88000</v>
      </c>
      <c r="J14" s="11"/>
      <c r="K14" s="11">
        <v>88000</v>
      </c>
      <c r="L14" s="11"/>
      <c r="M14" s="11"/>
      <c r="N14" s="44"/>
      <c r="O14" s="44"/>
    </row>
    <row r="15" spans="1:16" x14ac:dyDescent="0.25">
      <c r="A15" s="52"/>
      <c r="B15" s="45"/>
      <c r="C15" s="53"/>
      <c r="D15" s="45"/>
      <c r="E15" s="54"/>
      <c r="F15" s="55"/>
      <c r="G15" s="55"/>
      <c r="H15" s="12">
        <v>2022</v>
      </c>
      <c r="I15" s="11">
        <f>SUM(J15:M15)</f>
        <v>88000</v>
      </c>
      <c r="J15" s="11"/>
      <c r="K15" s="11">
        <v>88000</v>
      </c>
      <c r="L15" s="11"/>
      <c r="M15" s="11"/>
      <c r="N15" s="45"/>
      <c r="O15" s="45"/>
    </row>
    <row r="16" spans="1:16" x14ac:dyDescent="0.25">
      <c r="A16" s="5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60" x14ac:dyDescent="0.25">
      <c r="A17" s="10" t="s">
        <v>127</v>
      </c>
      <c r="B17" s="12" t="s">
        <v>43</v>
      </c>
      <c r="C17" s="12" t="s">
        <v>58</v>
      </c>
      <c r="D17" s="12">
        <v>2018</v>
      </c>
      <c r="E17" s="12"/>
      <c r="F17" s="12"/>
      <c r="G17" s="12"/>
      <c r="H17" s="12">
        <v>2018</v>
      </c>
      <c r="I17" s="11">
        <f t="shared" ref="I17:I21" si="2">SUM(J17:M17)</f>
        <v>20000</v>
      </c>
      <c r="J17" s="12"/>
      <c r="K17" s="11">
        <v>20000</v>
      </c>
      <c r="L17" s="12"/>
      <c r="M17" s="12"/>
      <c r="N17" s="12" t="s">
        <v>14</v>
      </c>
      <c r="O17" s="12" t="s">
        <v>14</v>
      </c>
    </row>
    <row r="18" spans="1:15" ht="60" x14ac:dyDescent="0.25">
      <c r="A18" s="10" t="s">
        <v>128</v>
      </c>
      <c r="B18" s="12" t="s">
        <v>47</v>
      </c>
      <c r="C18" s="12" t="s">
        <v>58</v>
      </c>
      <c r="D18" s="12">
        <v>2018</v>
      </c>
      <c r="E18" s="12"/>
      <c r="F18" s="12"/>
      <c r="G18" s="12"/>
      <c r="H18" s="12">
        <v>2018</v>
      </c>
      <c r="I18" s="11">
        <f t="shared" si="2"/>
        <v>10000</v>
      </c>
      <c r="J18" s="12"/>
      <c r="K18" s="11">
        <v>10000</v>
      </c>
      <c r="L18" s="12"/>
      <c r="M18" s="12"/>
      <c r="N18" s="12" t="s">
        <v>14</v>
      </c>
      <c r="O18" s="12" t="s">
        <v>14</v>
      </c>
    </row>
    <row r="19" spans="1:15" ht="60" x14ac:dyDescent="0.25">
      <c r="A19" s="10" t="s">
        <v>129</v>
      </c>
      <c r="B19" s="12" t="s">
        <v>46</v>
      </c>
      <c r="C19" s="12" t="s">
        <v>58</v>
      </c>
      <c r="D19" s="12">
        <v>2018</v>
      </c>
      <c r="E19" s="12"/>
      <c r="F19" s="12"/>
      <c r="G19" s="12"/>
      <c r="H19" s="12">
        <v>2018</v>
      </c>
      <c r="I19" s="11">
        <f t="shared" si="2"/>
        <v>8000</v>
      </c>
      <c r="J19" s="12"/>
      <c r="K19" s="11">
        <v>8000</v>
      </c>
      <c r="L19" s="12"/>
      <c r="M19" s="12"/>
      <c r="N19" s="12" t="s">
        <v>14</v>
      </c>
      <c r="O19" s="12" t="s">
        <v>14</v>
      </c>
    </row>
    <row r="20" spans="1:15" ht="60" x14ac:dyDescent="0.25">
      <c r="A20" s="10" t="s">
        <v>130</v>
      </c>
      <c r="B20" s="12" t="s">
        <v>49</v>
      </c>
      <c r="C20" s="12" t="s">
        <v>59</v>
      </c>
      <c r="D20" s="12">
        <v>2018</v>
      </c>
      <c r="E20" s="12"/>
      <c r="F20" s="12"/>
      <c r="G20" s="12"/>
      <c r="H20" s="12">
        <v>2018</v>
      </c>
      <c r="I20" s="11">
        <f t="shared" si="2"/>
        <v>28000</v>
      </c>
      <c r="J20" s="12"/>
      <c r="K20" s="11">
        <v>28000</v>
      </c>
      <c r="L20" s="12"/>
      <c r="M20" s="12"/>
      <c r="N20" s="12" t="s">
        <v>14</v>
      </c>
      <c r="O20" s="12" t="s">
        <v>14</v>
      </c>
    </row>
    <row r="21" spans="1:15" ht="60" x14ac:dyDescent="0.25">
      <c r="A21" s="10" t="s">
        <v>131</v>
      </c>
      <c r="B21" s="12" t="s">
        <v>44</v>
      </c>
      <c r="C21" s="12"/>
      <c r="D21" s="12">
        <v>2018</v>
      </c>
      <c r="E21" s="12"/>
      <c r="F21" s="12"/>
      <c r="G21" s="12"/>
      <c r="H21" s="12">
        <v>2018</v>
      </c>
      <c r="I21" s="11">
        <f t="shared" si="2"/>
        <v>0</v>
      </c>
      <c r="J21" s="12"/>
      <c r="K21" s="11">
        <v>0</v>
      </c>
      <c r="L21" s="12"/>
      <c r="M21" s="12"/>
      <c r="N21" s="12" t="s">
        <v>14</v>
      </c>
      <c r="O21" s="12" t="s">
        <v>14</v>
      </c>
    </row>
    <row r="22" spans="1:15" x14ac:dyDescent="0.25">
      <c r="A22" s="53" t="s">
        <v>61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60" x14ac:dyDescent="0.25">
      <c r="A23" s="10" t="s">
        <v>132</v>
      </c>
      <c r="B23" s="12" t="s">
        <v>60</v>
      </c>
      <c r="C23" s="12" t="s">
        <v>58</v>
      </c>
      <c r="D23" s="12">
        <v>2019</v>
      </c>
      <c r="E23" s="12"/>
      <c r="F23" s="12"/>
      <c r="G23" s="12"/>
      <c r="H23" s="12">
        <v>2019</v>
      </c>
      <c r="I23" s="11">
        <f>K23</f>
        <v>30019</v>
      </c>
      <c r="J23" s="12"/>
      <c r="K23" s="11">
        <f>15080+14939</f>
        <v>30019</v>
      </c>
      <c r="L23" s="12"/>
      <c r="M23" s="12"/>
      <c r="N23" s="12" t="s">
        <v>14</v>
      </c>
      <c r="O23" s="12" t="s">
        <v>14</v>
      </c>
    </row>
    <row r="24" spans="1:15" ht="60" x14ac:dyDescent="0.25">
      <c r="A24" s="10" t="s">
        <v>68</v>
      </c>
      <c r="B24" s="12" t="s">
        <v>62</v>
      </c>
      <c r="C24" s="12" t="s">
        <v>58</v>
      </c>
      <c r="D24" s="12">
        <v>2019</v>
      </c>
      <c r="E24" s="12"/>
      <c r="F24" s="12"/>
      <c r="G24" s="12"/>
      <c r="H24" s="12">
        <v>2019</v>
      </c>
      <c r="I24" s="11">
        <f t="shared" ref="I24:I31" si="3">K24</f>
        <v>11430</v>
      </c>
      <c r="J24" s="12"/>
      <c r="K24" s="11">
        <v>11430</v>
      </c>
      <c r="L24" s="12"/>
      <c r="M24" s="12"/>
      <c r="N24" s="12" t="s">
        <v>14</v>
      </c>
      <c r="O24" s="12" t="s">
        <v>14</v>
      </c>
    </row>
    <row r="25" spans="1:15" ht="60" x14ac:dyDescent="0.25">
      <c r="A25" s="27" t="s">
        <v>69</v>
      </c>
      <c r="B25" s="12" t="s">
        <v>63</v>
      </c>
      <c r="C25" s="12" t="s">
        <v>58</v>
      </c>
      <c r="D25" s="12">
        <v>2019</v>
      </c>
      <c r="E25" s="12"/>
      <c r="F25" s="12"/>
      <c r="G25" s="12"/>
      <c r="H25" s="12">
        <v>2019</v>
      </c>
      <c r="I25" s="11">
        <f t="shared" si="3"/>
        <v>8323.25</v>
      </c>
      <c r="J25" s="12"/>
      <c r="K25" s="11">
        <v>8323.25</v>
      </c>
      <c r="L25" s="12"/>
      <c r="M25" s="12"/>
      <c r="N25" s="12" t="s">
        <v>14</v>
      </c>
      <c r="O25" s="12" t="s">
        <v>14</v>
      </c>
    </row>
    <row r="26" spans="1:15" ht="60" x14ac:dyDescent="0.25">
      <c r="A26" s="27" t="s">
        <v>70</v>
      </c>
      <c r="B26" s="12" t="s">
        <v>64</v>
      </c>
      <c r="C26" s="12" t="s">
        <v>59</v>
      </c>
      <c r="D26" s="12">
        <v>2019</v>
      </c>
      <c r="E26" s="12"/>
      <c r="F26" s="12"/>
      <c r="G26" s="12"/>
      <c r="H26" s="12">
        <v>2019</v>
      </c>
      <c r="I26" s="11">
        <f t="shared" si="3"/>
        <v>19360</v>
      </c>
      <c r="J26" s="12"/>
      <c r="K26" s="11">
        <v>19360</v>
      </c>
      <c r="L26" s="12"/>
      <c r="M26" s="12"/>
      <c r="N26" s="12" t="s">
        <v>14</v>
      </c>
      <c r="O26" s="12" t="s">
        <v>14</v>
      </c>
    </row>
    <row r="27" spans="1:15" ht="60" x14ac:dyDescent="0.25">
      <c r="A27" s="27" t="s">
        <v>71</v>
      </c>
      <c r="B27" s="12" t="s">
        <v>76</v>
      </c>
      <c r="C27" s="12" t="s">
        <v>58</v>
      </c>
      <c r="D27" s="12">
        <v>2019</v>
      </c>
      <c r="E27" s="12"/>
      <c r="F27" s="12"/>
      <c r="G27" s="12"/>
      <c r="H27" s="12">
        <v>2019</v>
      </c>
      <c r="I27" s="11">
        <f t="shared" si="3"/>
        <v>10000</v>
      </c>
      <c r="J27" s="12"/>
      <c r="K27" s="11">
        <v>10000</v>
      </c>
      <c r="L27" s="12"/>
      <c r="M27" s="12"/>
      <c r="N27" s="12" t="s">
        <v>14</v>
      </c>
      <c r="O27" s="12" t="s">
        <v>14</v>
      </c>
    </row>
    <row r="28" spans="1:15" ht="60" x14ac:dyDescent="0.25">
      <c r="A28" s="30" t="s">
        <v>72</v>
      </c>
      <c r="B28" s="12" t="s">
        <v>79</v>
      </c>
      <c r="C28" s="12" t="s">
        <v>58</v>
      </c>
      <c r="D28" s="12">
        <v>2019</v>
      </c>
      <c r="E28" s="12"/>
      <c r="F28" s="12"/>
      <c r="G28" s="12"/>
      <c r="H28" s="12">
        <v>2019</v>
      </c>
      <c r="I28" s="11">
        <f t="shared" si="3"/>
        <v>10000</v>
      </c>
      <c r="J28" s="12"/>
      <c r="K28" s="11">
        <v>10000</v>
      </c>
      <c r="L28" s="12"/>
      <c r="M28" s="12"/>
      <c r="N28" s="12" t="s">
        <v>14</v>
      </c>
      <c r="O28" s="12" t="s">
        <v>14</v>
      </c>
    </row>
    <row r="29" spans="1:15" ht="60" x14ac:dyDescent="0.25">
      <c r="A29" s="30" t="s">
        <v>73</v>
      </c>
      <c r="B29" s="12" t="s">
        <v>80</v>
      </c>
      <c r="C29" s="12" t="s">
        <v>58</v>
      </c>
      <c r="D29" s="12">
        <v>2019</v>
      </c>
      <c r="E29" s="12"/>
      <c r="F29" s="12"/>
      <c r="G29" s="12"/>
      <c r="H29" s="12">
        <v>2019</v>
      </c>
      <c r="I29" s="11">
        <f t="shared" si="3"/>
        <v>10000</v>
      </c>
      <c r="J29" s="12"/>
      <c r="K29" s="11">
        <v>10000</v>
      </c>
      <c r="L29" s="12"/>
      <c r="M29" s="12"/>
      <c r="N29" s="12" t="s">
        <v>14</v>
      </c>
      <c r="O29" s="12" t="s">
        <v>14</v>
      </c>
    </row>
    <row r="30" spans="1:15" ht="60" x14ac:dyDescent="0.25">
      <c r="A30" s="30" t="s">
        <v>74</v>
      </c>
      <c r="B30" s="12" t="s">
        <v>81</v>
      </c>
      <c r="C30" s="12" t="s">
        <v>58</v>
      </c>
      <c r="D30" s="12">
        <v>2019</v>
      </c>
      <c r="E30" s="12"/>
      <c r="F30" s="12"/>
      <c r="G30" s="12"/>
      <c r="H30" s="12">
        <v>2019</v>
      </c>
      <c r="I30" s="11">
        <f t="shared" si="3"/>
        <v>10000</v>
      </c>
      <c r="J30" s="12"/>
      <c r="K30" s="11">
        <v>10000</v>
      </c>
      <c r="L30" s="12"/>
      <c r="M30" s="12"/>
      <c r="N30" s="12" t="s">
        <v>14</v>
      </c>
      <c r="O30" s="12" t="s">
        <v>14</v>
      </c>
    </row>
    <row r="31" spans="1:15" hidden="1" x14ac:dyDescent="0.25">
      <c r="A31" s="10"/>
      <c r="B31" s="12" t="s">
        <v>44</v>
      </c>
      <c r="C31" s="12"/>
      <c r="D31" s="12"/>
      <c r="E31" s="12"/>
      <c r="F31" s="12"/>
      <c r="G31" s="12"/>
      <c r="H31" s="12">
        <v>2019</v>
      </c>
      <c r="I31" s="11">
        <f t="shared" si="3"/>
        <v>0</v>
      </c>
      <c r="J31" s="12"/>
      <c r="K31" s="11"/>
      <c r="L31" s="12"/>
      <c r="M31" s="12"/>
      <c r="N31" s="12"/>
      <c r="O31" s="12"/>
    </row>
    <row r="32" spans="1:1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33" customHeight="1" x14ac:dyDescent="0.25">
      <c r="A33" s="37" t="s">
        <v>29</v>
      </c>
      <c r="B33" s="40" t="s">
        <v>21</v>
      </c>
      <c r="C33" s="40" t="s">
        <v>52</v>
      </c>
      <c r="D33" s="43" t="s">
        <v>84</v>
      </c>
      <c r="E33" s="46" t="s">
        <v>116</v>
      </c>
      <c r="F33" s="49">
        <v>243176.19</v>
      </c>
      <c r="G33" s="49">
        <v>291570.67</v>
      </c>
      <c r="H33" s="12">
        <v>2018</v>
      </c>
      <c r="I33" s="11">
        <f>SUM(J33:M33)</f>
        <v>85247</v>
      </c>
      <c r="J33" s="11"/>
      <c r="K33" s="11">
        <v>85247</v>
      </c>
      <c r="L33" s="11"/>
      <c r="M33" s="11"/>
      <c r="N33" s="43" t="s">
        <v>105</v>
      </c>
      <c r="O33" s="43" t="s">
        <v>12</v>
      </c>
    </row>
    <row r="34" spans="1:15" ht="33.75" customHeight="1" x14ac:dyDescent="0.25">
      <c r="A34" s="38"/>
      <c r="B34" s="41"/>
      <c r="C34" s="41"/>
      <c r="D34" s="44"/>
      <c r="E34" s="47"/>
      <c r="F34" s="50"/>
      <c r="G34" s="50"/>
      <c r="H34" s="12">
        <v>2019</v>
      </c>
      <c r="I34" s="11">
        <f>SUM(J34:M34)</f>
        <v>7</v>
      </c>
      <c r="J34" s="11"/>
      <c r="K34" s="11">
        <v>7</v>
      </c>
      <c r="L34" s="11"/>
      <c r="M34" s="11"/>
      <c r="N34" s="44"/>
      <c r="O34" s="44"/>
    </row>
    <row r="35" spans="1:15" ht="53.25" customHeight="1" x14ac:dyDescent="0.25">
      <c r="A35" s="39"/>
      <c r="B35" s="42"/>
      <c r="C35" s="42"/>
      <c r="D35" s="45"/>
      <c r="E35" s="48"/>
      <c r="F35" s="51"/>
      <c r="G35" s="51"/>
      <c r="H35" s="7" t="s">
        <v>124</v>
      </c>
      <c r="I35" s="8">
        <f t="shared" ref="I35:I48" si="4">SUM(J35:M35)</f>
        <v>85254</v>
      </c>
      <c r="J35" s="8">
        <f>SUM(J33:J34)</f>
        <v>0</v>
      </c>
      <c r="K35" s="8">
        <f t="shared" ref="K35:M35" si="5">SUM(K33:K34)</f>
        <v>85254</v>
      </c>
      <c r="L35" s="8">
        <f t="shared" si="5"/>
        <v>0</v>
      </c>
      <c r="M35" s="8">
        <f t="shared" si="5"/>
        <v>0</v>
      </c>
      <c r="N35" s="45"/>
      <c r="O35" s="45"/>
    </row>
    <row r="36" spans="1:15" ht="19.5" customHeight="1" x14ac:dyDescent="0.25">
      <c r="A36" s="37" t="s">
        <v>30</v>
      </c>
      <c r="B36" s="40" t="s">
        <v>23</v>
      </c>
      <c r="C36" s="40"/>
      <c r="D36" s="43" t="s">
        <v>45</v>
      </c>
      <c r="E36" s="46" t="s">
        <v>36</v>
      </c>
      <c r="F36" s="49">
        <v>46500</v>
      </c>
      <c r="G36" s="49">
        <v>46500</v>
      </c>
      <c r="H36" s="12">
        <v>2018</v>
      </c>
      <c r="I36" s="11">
        <f t="shared" si="4"/>
        <v>0</v>
      </c>
      <c r="J36" s="11"/>
      <c r="K36" s="11">
        <v>0</v>
      </c>
      <c r="L36" s="11"/>
      <c r="M36" s="11"/>
      <c r="N36" s="43" t="s">
        <v>106</v>
      </c>
      <c r="O36" s="43" t="s">
        <v>12</v>
      </c>
    </row>
    <row r="37" spans="1:15" ht="78.75" customHeight="1" x14ac:dyDescent="0.25">
      <c r="A37" s="39"/>
      <c r="B37" s="42"/>
      <c r="C37" s="42"/>
      <c r="D37" s="45"/>
      <c r="E37" s="48"/>
      <c r="F37" s="51"/>
      <c r="G37" s="51"/>
      <c r="H37" s="7">
        <v>2018</v>
      </c>
      <c r="I37" s="8">
        <f>SUM(I36)</f>
        <v>0</v>
      </c>
      <c r="J37" s="8">
        <f t="shared" ref="J37:M37" si="6">SUM(J36)</f>
        <v>0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45"/>
      <c r="O37" s="45"/>
    </row>
    <row r="38" spans="1:15" ht="21" customHeight="1" x14ac:dyDescent="0.25">
      <c r="A38" s="37" t="s">
        <v>31</v>
      </c>
      <c r="B38" s="40" t="s">
        <v>66</v>
      </c>
      <c r="C38" s="40" t="s">
        <v>53</v>
      </c>
      <c r="D38" s="43" t="s">
        <v>42</v>
      </c>
      <c r="E38" s="46" t="s">
        <v>114</v>
      </c>
      <c r="F38" s="49">
        <v>3067973.24</v>
      </c>
      <c r="G38" s="49">
        <v>3282731.37</v>
      </c>
      <c r="H38" s="12">
        <v>2018</v>
      </c>
      <c r="I38" s="11">
        <f t="shared" si="4"/>
        <v>926955</v>
      </c>
      <c r="J38" s="11"/>
      <c r="K38" s="11">
        <v>926955</v>
      </c>
      <c r="L38" s="11"/>
      <c r="M38" s="11"/>
      <c r="N38" s="43" t="s">
        <v>106</v>
      </c>
      <c r="O38" s="43" t="s">
        <v>12</v>
      </c>
    </row>
    <row r="39" spans="1:15" ht="21" customHeight="1" x14ac:dyDescent="0.25">
      <c r="A39" s="38"/>
      <c r="B39" s="41"/>
      <c r="C39" s="41"/>
      <c r="D39" s="44"/>
      <c r="E39" s="47"/>
      <c r="F39" s="50"/>
      <c r="G39" s="50"/>
      <c r="H39" s="12">
        <v>2019</v>
      </c>
      <c r="I39" s="11">
        <f>SUM(J39:M39)</f>
        <v>1528262</v>
      </c>
      <c r="J39" s="11"/>
      <c r="K39" s="11">
        <v>1528262</v>
      </c>
      <c r="L39" s="11"/>
      <c r="M39" s="11"/>
      <c r="N39" s="44"/>
      <c r="O39" s="44"/>
    </row>
    <row r="40" spans="1:15" ht="21" customHeight="1" x14ac:dyDescent="0.25">
      <c r="A40" s="38"/>
      <c r="B40" s="41"/>
      <c r="C40" s="41"/>
      <c r="D40" s="44"/>
      <c r="E40" s="47"/>
      <c r="F40" s="50"/>
      <c r="G40" s="50"/>
      <c r="H40" s="12">
        <v>2020</v>
      </c>
      <c r="I40" s="11">
        <f t="shared" ref="I40:I41" si="7">SUM(J40:M40)</f>
        <v>389629</v>
      </c>
      <c r="J40" s="11"/>
      <c r="K40" s="11">
        <v>389629</v>
      </c>
      <c r="L40" s="11"/>
      <c r="M40" s="11"/>
      <c r="N40" s="44"/>
      <c r="O40" s="44"/>
    </row>
    <row r="41" spans="1:15" ht="21" customHeight="1" x14ac:dyDescent="0.25">
      <c r="A41" s="38"/>
      <c r="B41" s="41"/>
      <c r="C41" s="41"/>
      <c r="D41" s="44"/>
      <c r="E41" s="47"/>
      <c r="F41" s="50"/>
      <c r="G41" s="50"/>
      <c r="H41" s="12">
        <v>2021</v>
      </c>
      <c r="I41" s="11">
        <f t="shared" si="7"/>
        <v>0</v>
      </c>
      <c r="J41" s="11"/>
      <c r="K41" s="11">
        <v>0</v>
      </c>
      <c r="L41" s="11"/>
      <c r="M41" s="11"/>
      <c r="N41" s="44"/>
      <c r="O41" s="44"/>
    </row>
    <row r="42" spans="1:15" ht="57.75" customHeight="1" x14ac:dyDescent="0.25">
      <c r="A42" s="39"/>
      <c r="B42" s="42"/>
      <c r="C42" s="42"/>
      <c r="D42" s="45"/>
      <c r="E42" s="48"/>
      <c r="F42" s="51"/>
      <c r="G42" s="51"/>
      <c r="H42" s="7" t="s">
        <v>125</v>
      </c>
      <c r="I42" s="8">
        <f>SUM(J42:M42)</f>
        <v>2844846</v>
      </c>
      <c r="J42" s="8">
        <f>SUM(J38:J38)</f>
        <v>0</v>
      </c>
      <c r="K42" s="8">
        <f>SUM(K38:K41)</f>
        <v>2844846</v>
      </c>
      <c r="L42" s="8">
        <f>SUM(L38:L38)</f>
        <v>0</v>
      </c>
      <c r="M42" s="8">
        <f>SUM(M38:M38)</f>
        <v>0</v>
      </c>
      <c r="N42" s="45"/>
      <c r="O42" s="45"/>
    </row>
    <row r="43" spans="1:15" ht="33" customHeight="1" x14ac:dyDescent="0.25">
      <c r="A43" s="37" t="s">
        <v>32</v>
      </c>
      <c r="B43" s="43" t="s">
        <v>11</v>
      </c>
      <c r="C43" s="43" t="s">
        <v>54</v>
      </c>
      <c r="D43" s="43" t="s">
        <v>45</v>
      </c>
      <c r="E43" s="46" t="s">
        <v>115</v>
      </c>
      <c r="F43" s="49">
        <v>396137.32</v>
      </c>
      <c r="G43" s="49">
        <v>396137.32</v>
      </c>
      <c r="H43" s="12">
        <v>2018</v>
      </c>
      <c r="I43" s="11">
        <f t="shared" si="4"/>
        <v>6975.18</v>
      </c>
      <c r="J43" s="11"/>
      <c r="K43" s="11">
        <v>6975.18</v>
      </c>
      <c r="L43" s="11"/>
      <c r="M43" s="11"/>
      <c r="N43" s="43" t="s">
        <v>106</v>
      </c>
      <c r="O43" s="43" t="s">
        <v>12</v>
      </c>
    </row>
    <row r="44" spans="1:15" ht="35.25" customHeight="1" x14ac:dyDescent="0.25">
      <c r="A44" s="39"/>
      <c r="B44" s="45"/>
      <c r="C44" s="45"/>
      <c r="D44" s="45"/>
      <c r="E44" s="48"/>
      <c r="F44" s="51"/>
      <c r="G44" s="51"/>
      <c r="H44" s="7">
        <v>2018</v>
      </c>
      <c r="I44" s="8">
        <f>SUM(I43)</f>
        <v>6975.18</v>
      </c>
      <c r="J44" s="8">
        <f t="shared" ref="J44:M44" si="8">SUM(J43)</f>
        <v>0</v>
      </c>
      <c r="K44" s="8">
        <f t="shared" si="8"/>
        <v>6975.18</v>
      </c>
      <c r="L44" s="8">
        <f t="shared" si="8"/>
        <v>0</v>
      </c>
      <c r="M44" s="8">
        <f t="shared" si="8"/>
        <v>0</v>
      </c>
      <c r="N44" s="45"/>
      <c r="O44" s="45"/>
    </row>
    <row r="45" spans="1:15" ht="21" customHeight="1" x14ac:dyDescent="0.25">
      <c r="A45" s="37" t="s">
        <v>33</v>
      </c>
      <c r="B45" s="40" t="s">
        <v>20</v>
      </c>
      <c r="C45" s="40" t="s">
        <v>55</v>
      </c>
      <c r="D45" s="43" t="s">
        <v>39</v>
      </c>
      <c r="E45" s="46" t="s">
        <v>16</v>
      </c>
      <c r="F45" s="49">
        <v>2164335.61</v>
      </c>
      <c r="G45" s="49">
        <v>2164336.61</v>
      </c>
      <c r="H45" s="12">
        <v>2018</v>
      </c>
      <c r="I45" s="11">
        <f t="shared" si="4"/>
        <v>564610</v>
      </c>
      <c r="J45" s="11"/>
      <c r="K45" s="11">
        <v>564610</v>
      </c>
      <c r="L45" s="11"/>
      <c r="M45" s="11"/>
      <c r="N45" s="43" t="s">
        <v>17</v>
      </c>
      <c r="O45" s="43" t="s">
        <v>14</v>
      </c>
    </row>
    <row r="46" spans="1:15" ht="21.75" customHeight="1" x14ac:dyDescent="0.25">
      <c r="A46" s="38"/>
      <c r="B46" s="41"/>
      <c r="C46" s="41"/>
      <c r="D46" s="44"/>
      <c r="E46" s="47"/>
      <c r="F46" s="50"/>
      <c r="G46" s="50"/>
      <c r="H46" s="12">
        <v>2019</v>
      </c>
      <c r="I46" s="11">
        <f>K46</f>
        <v>453638.86</v>
      </c>
      <c r="J46" s="11"/>
      <c r="K46" s="11">
        <v>453638.86</v>
      </c>
      <c r="L46" s="11"/>
      <c r="M46" s="11"/>
      <c r="N46" s="44"/>
      <c r="O46" s="44"/>
    </row>
    <row r="47" spans="1:15" ht="21.75" customHeight="1" x14ac:dyDescent="0.25">
      <c r="A47" s="38"/>
      <c r="B47" s="41"/>
      <c r="C47" s="41"/>
      <c r="D47" s="44"/>
      <c r="E47" s="47"/>
      <c r="F47" s="50"/>
      <c r="G47" s="50"/>
      <c r="H47" s="12">
        <v>2020</v>
      </c>
      <c r="I47" s="11">
        <f t="shared" si="4"/>
        <v>1192271.56</v>
      </c>
      <c r="J47" s="11"/>
      <c r="K47" s="11">
        <v>1192271.56</v>
      </c>
      <c r="L47" s="11"/>
      <c r="M47" s="11"/>
      <c r="N47" s="44"/>
      <c r="O47" s="44"/>
    </row>
    <row r="48" spans="1:15" ht="21.75" customHeight="1" x14ac:dyDescent="0.25">
      <c r="A48" s="38"/>
      <c r="B48" s="41"/>
      <c r="C48" s="41"/>
      <c r="D48" s="44"/>
      <c r="E48" s="47"/>
      <c r="F48" s="50"/>
      <c r="G48" s="50"/>
      <c r="H48" s="12">
        <v>2021</v>
      </c>
      <c r="I48" s="11">
        <f t="shared" si="4"/>
        <v>612519.57999999996</v>
      </c>
      <c r="J48" s="11"/>
      <c r="K48" s="11">
        <v>612519.57999999996</v>
      </c>
      <c r="L48" s="11"/>
      <c r="M48" s="11"/>
      <c r="N48" s="44"/>
      <c r="O48" s="44"/>
    </row>
    <row r="49" spans="1:15" ht="21.75" customHeight="1" x14ac:dyDescent="0.25">
      <c r="A49" s="39"/>
      <c r="B49" s="42"/>
      <c r="C49" s="42"/>
      <c r="D49" s="45"/>
      <c r="E49" s="48"/>
      <c r="F49" s="51"/>
      <c r="G49" s="51"/>
      <c r="H49" s="7" t="s">
        <v>125</v>
      </c>
      <c r="I49" s="8">
        <f>SUM(I45:I48)</f>
        <v>2823040</v>
      </c>
      <c r="J49" s="8">
        <f t="shared" ref="J49:M49" si="9">SUM(J45:J48)</f>
        <v>0</v>
      </c>
      <c r="K49" s="8">
        <f t="shared" si="9"/>
        <v>2823040</v>
      </c>
      <c r="L49" s="8">
        <f t="shared" si="9"/>
        <v>0</v>
      </c>
      <c r="M49" s="8">
        <f t="shared" si="9"/>
        <v>0</v>
      </c>
      <c r="N49" s="45"/>
      <c r="O49" s="45"/>
    </row>
    <row r="50" spans="1:15" ht="32.25" customHeight="1" x14ac:dyDescent="0.25">
      <c r="A50" s="52" t="s">
        <v>34</v>
      </c>
      <c r="B50" s="60" t="s">
        <v>40</v>
      </c>
      <c r="C50" s="60" t="s">
        <v>56</v>
      </c>
      <c r="D50" s="61" t="s">
        <v>85</v>
      </c>
      <c r="E50" s="54" t="s">
        <v>113</v>
      </c>
      <c r="F50" s="55">
        <v>86278.69</v>
      </c>
      <c r="G50" s="55">
        <v>93855.08</v>
      </c>
      <c r="H50" s="12">
        <v>2018</v>
      </c>
      <c r="I50" s="11">
        <f>J50+K50+L50+M50</f>
        <v>17000</v>
      </c>
      <c r="J50" s="11"/>
      <c r="K50" s="11">
        <v>17000</v>
      </c>
      <c r="L50" s="11"/>
      <c r="M50" s="11"/>
      <c r="N50" s="53" t="s">
        <v>106</v>
      </c>
      <c r="O50" s="53" t="s">
        <v>12</v>
      </c>
    </row>
    <row r="51" spans="1:15" ht="32.25" customHeight="1" x14ac:dyDescent="0.25">
      <c r="A51" s="63"/>
      <c r="B51" s="64"/>
      <c r="C51" s="60"/>
      <c r="D51" s="64"/>
      <c r="E51" s="64"/>
      <c r="F51" s="55"/>
      <c r="G51" s="64"/>
      <c r="H51" s="12">
        <v>2019</v>
      </c>
      <c r="I51" s="11">
        <f>J51+K51+L51+M51</f>
        <v>56739</v>
      </c>
      <c r="J51" s="11"/>
      <c r="K51" s="11">
        <v>56739</v>
      </c>
      <c r="L51" s="11"/>
      <c r="M51" s="11"/>
      <c r="N51" s="53"/>
      <c r="O51" s="53"/>
    </row>
    <row r="52" spans="1:15" ht="32.25" customHeight="1" x14ac:dyDescent="0.25">
      <c r="A52" s="63"/>
      <c r="B52" s="64"/>
      <c r="C52" s="60"/>
      <c r="D52" s="64"/>
      <c r="E52" s="64"/>
      <c r="F52" s="55"/>
      <c r="G52" s="64"/>
      <c r="H52" s="12">
        <v>2020</v>
      </c>
      <c r="I52" s="4">
        <f>J52+K52+L52+M52</f>
        <v>35015</v>
      </c>
      <c r="J52" s="4"/>
      <c r="K52" s="4">
        <v>35015</v>
      </c>
      <c r="L52" s="11"/>
      <c r="M52" s="11"/>
      <c r="N52" s="53"/>
      <c r="O52" s="53"/>
    </row>
    <row r="53" spans="1:15" ht="32.25" customHeight="1" x14ac:dyDescent="0.25">
      <c r="A53" s="63"/>
      <c r="B53" s="64"/>
      <c r="C53" s="60"/>
      <c r="D53" s="64"/>
      <c r="E53" s="64"/>
      <c r="F53" s="55"/>
      <c r="G53" s="64"/>
      <c r="H53" s="7" t="s">
        <v>85</v>
      </c>
      <c r="I53" s="8">
        <f t="shared" ref="I53:J53" si="10">I50+I51+I52</f>
        <v>108754</v>
      </c>
      <c r="J53" s="8">
        <f t="shared" si="10"/>
        <v>0</v>
      </c>
      <c r="K53" s="8">
        <f>K50+K51+K52</f>
        <v>108754</v>
      </c>
      <c r="L53" s="8">
        <f t="shared" ref="L53:M53" si="11">L50+L51+L52</f>
        <v>0</v>
      </c>
      <c r="M53" s="8">
        <f t="shared" si="11"/>
        <v>0</v>
      </c>
      <c r="N53" s="53"/>
      <c r="O53" s="53"/>
    </row>
    <row r="54" spans="1:15" ht="23.25" customHeight="1" x14ac:dyDescent="0.25">
      <c r="A54" s="52" t="s">
        <v>35</v>
      </c>
      <c r="B54" s="60" t="s">
        <v>102</v>
      </c>
      <c r="C54" s="60" t="s">
        <v>57</v>
      </c>
      <c r="D54" s="61" t="s">
        <v>50</v>
      </c>
      <c r="E54" s="54" t="s">
        <v>111</v>
      </c>
      <c r="F54" s="53" t="s">
        <v>101</v>
      </c>
      <c r="G54" s="55">
        <v>943688</v>
      </c>
      <c r="H54" s="12">
        <v>2019</v>
      </c>
      <c r="I54" s="11">
        <f>J54+K54+L54+M54</f>
        <v>40000</v>
      </c>
      <c r="J54" s="15"/>
      <c r="K54" s="11">
        <v>40000</v>
      </c>
      <c r="L54" s="8"/>
      <c r="M54" s="8"/>
      <c r="N54" s="53" t="s">
        <v>106</v>
      </c>
      <c r="O54" s="53" t="s">
        <v>12</v>
      </c>
    </row>
    <row r="55" spans="1:15" ht="23.25" customHeight="1" x14ac:dyDescent="0.25">
      <c r="A55" s="52"/>
      <c r="B55" s="60"/>
      <c r="C55" s="60"/>
      <c r="D55" s="61"/>
      <c r="E55" s="54"/>
      <c r="F55" s="53"/>
      <c r="G55" s="55"/>
      <c r="H55" s="12">
        <v>2020</v>
      </c>
      <c r="I55" s="11">
        <f t="shared" ref="I55:I57" si="12">J55+K55+L55+M55</f>
        <v>370000</v>
      </c>
      <c r="J55" s="15"/>
      <c r="K55" s="11">
        <v>370000</v>
      </c>
      <c r="L55" s="8"/>
      <c r="M55" s="8"/>
      <c r="N55" s="53"/>
      <c r="O55" s="53"/>
    </row>
    <row r="56" spans="1:15" ht="23.25" customHeight="1" x14ac:dyDescent="0.25">
      <c r="A56" s="52"/>
      <c r="B56" s="60"/>
      <c r="C56" s="60"/>
      <c r="D56" s="61"/>
      <c r="E56" s="54"/>
      <c r="F56" s="53"/>
      <c r="G56" s="55"/>
      <c r="H56" s="12">
        <v>2021</v>
      </c>
      <c r="I56" s="11">
        <f t="shared" si="12"/>
        <v>400000</v>
      </c>
      <c r="J56" s="15"/>
      <c r="K56" s="11">
        <v>400000</v>
      </c>
      <c r="L56" s="8"/>
      <c r="M56" s="8"/>
      <c r="N56" s="53"/>
      <c r="O56" s="53"/>
    </row>
    <row r="57" spans="1:15" ht="23.25" customHeight="1" x14ac:dyDescent="0.25">
      <c r="A57" s="52"/>
      <c r="B57" s="60"/>
      <c r="C57" s="60"/>
      <c r="D57" s="61"/>
      <c r="E57" s="54"/>
      <c r="F57" s="53"/>
      <c r="G57" s="55"/>
      <c r="H57" s="16">
        <v>2022</v>
      </c>
      <c r="I57" s="17">
        <f t="shared" si="12"/>
        <v>208234</v>
      </c>
      <c r="J57" s="17"/>
      <c r="K57" s="17">
        <v>208234</v>
      </c>
      <c r="L57" s="8"/>
      <c r="M57" s="8"/>
      <c r="N57" s="53"/>
      <c r="O57" s="53"/>
    </row>
    <row r="58" spans="1:15" ht="23.25" customHeight="1" x14ac:dyDescent="0.25">
      <c r="A58" s="52"/>
      <c r="B58" s="60"/>
      <c r="C58" s="60"/>
      <c r="D58" s="61"/>
      <c r="E58" s="54"/>
      <c r="F58" s="53"/>
      <c r="G58" s="55"/>
      <c r="H58" s="7" t="s">
        <v>119</v>
      </c>
      <c r="I58" s="8">
        <f>J58+K58+L58+M58</f>
        <v>1018234</v>
      </c>
      <c r="J58" s="8"/>
      <c r="K58" s="8">
        <f>K54+K55+K56+K57</f>
        <v>1018234</v>
      </c>
      <c r="L58" s="8"/>
      <c r="M58" s="8"/>
      <c r="N58" s="53"/>
      <c r="O58" s="53"/>
    </row>
    <row r="59" spans="1:15" ht="18" customHeight="1" x14ac:dyDescent="0.25">
      <c r="A59" s="52" t="s">
        <v>37</v>
      </c>
      <c r="B59" s="60" t="s">
        <v>104</v>
      </c>
      <c r="C59" s="60" t="s">
        <v>90</v>
      </c>
      <c r="D59" s="61" t="s">
        <v>88</v>
      </c>
      <c r="E59" s="54" t="s">
        <v>112</v>
      </c>
      <c r="F59" s="53" t="s">
        <v>99</v>
      </c>
      <c r="G59" s="55">
        <v>245434.23999999999</v>
      </c>
      <c r="H59" s="14">
        <v>2020</v>
      </c>
      <c r="I59" s="15">
        <f t="shared" ref="I59:I71" si="13">J59+K59+L59+M59</f>
        <v>13150</v>
      </c>
      <c r="J59" s="15"/>
      <c r="K59" s="15">
        <v>13150</v>
      </c>
      <c r="L59" s="8"/>
      <c r="M59" s="8"/>
      <c r="N59" s="53" t="s">
        <v>106</v>
      </c>
      <c r="O59" s="53" t="s">
        <v>12</v>
      </c>
    </row>
    <row r="60" spans="1:15" ht="18" customHeight="1" x14ac:dyDescent="0.25">
      <c r="A60" s="63"/>
      <c r="B60" s="60"/>
      <c r="C60" s="60"/>
      <c r="D60" s="61"/>
      <c r="E60" s="54"/>
      <c r="F60" s="53"/>
      <c r="G60" s="55"/>
      <c r="H60" s="14">
        <v>2021</v>
      </c>
      <c r="I60" s="15">
        <f t="shared" si="13"/>
        <v>150000</v>
      </c>
      <c r="J60" s="15"/>
      <c r="K60" s="15">
        <v>150000</v>
      </c>
      <c r="L60" s="8"/>
      <c r="M60" s="8"/>
      <c r="N60" s="53"/>
      <c r="O60" s="53"/>
    </row>
    <row r="61" spans="1:15" ht="18" customHeight="1" x14ac:dyDescent="0.25">
      <c r="A61" s="63"/>
      <c r="B61" s="60"/>
      <c r="C61" s="60"/>
      <c r="D61" s="61"/>
      <c r="E61" s="54"/>
      <c r="F61" s="53"/>
      <c r="G61" s="55"/>
      <c r="H61" s="14">
        <v>2022</v>
      </c>
      <c r="I61" s="15">
        <f t="shared" si="13"/>
        <v>95310</v>
      </c>
      <c r="J61" s="15"/>
      <c r="K61" s="15">
        <v>95310</v>
      </c>
      <c r="L61" s="8"/>
      <c r="M61" s="8"/>
      <c r="N61" s="53"/>
      <c r="O61" s="53"/>
    </row>
    <row r="62" spans="1:15" ht="18" customHeight="1" x14ac:dyDescent="0.25">
      <c r="A62" s="63"/>
      <c r="B62" s="60"/>
      <c r="C62" s="60"/>
      <c r="D62" s="61"/>
      <c r="E62" s="54"/>
      <c r="F62" s="53"/>
      <c r="G62" s="55"/>
      <c r="H62" s="7" t="s">
        <v>88</v>
      </c>
      <c r="I62" s="8">
        <f t="shared" si="13"/>
        <v>258460</v>
      </c>
      <c r="J62" s="8">
        <f>J59+J60+J61</f>
        <v>0</v>
      </c>
      <c r="K62" s="8">
        <f>K59+K60+K61</f>
        <v>258460</v>
      </c>
      <c r="L62" s="8">
        <f t="shared" ref="L62:M62" si="14">L59+L60+L61</f>
        <v>0</v>
      </c>
      <c r="M62" s="8">
        <f t="shared" si="14"/>
        <v>0</v>
      </c>
      <c r="N62" s="53"/>
      <c r="O62" s="53"/>
    </row>
    <row r="63" spans="1:15" ht="18" customHeight="1" x14ac:dyDescent="0.25">
      <c r="A63" s="52" t="s">
        <v>82</v>
      </c>
      <c r="B63" s="60" t="s">
        <v>117</v>
      </c>
      <c r="C63" s="60" t="s">
        <v>97</v>
      </c>
      <c r="D63" s="61" t="s">
        <v>88</v>
      </c>
      <c r="E63" s="54" t="s">
        <v>110</v>
      </c>
      <c r="F63" s="53" t="s">
        <v>100</v>
      </c>
      <c r="G63" s="55">
        <v>242508</v>
      </c>
      <c r="H63" s="14">
        <v>2020</v>
      </c>
      <c r="I63" s="15">
        <f t="shared" si="13"/>
        <v>10000</v>
      </c>
      <c r="J63" s="8"/>
      <c r="K63" s="15">
        <v>10000</v>
      </c>
      <c r="L63" s="8"/>
      <c r="M63" s="8"/>
      <c r="N63" s="53" t="s">
        <v>106</v>
      </c>
      <c r="O63" s="43" t="s">
        <v>12</v>
      </c>
    </row>
    <row r="64" spans="1:15" ht="18" customHeight="1" x14ac:dyDescent="0.25">
      <c r="A64" s="52"/>
      <c r="B64" s="60"/>
      <c r="C64" s="60"/>
      <c r="D64" s="61"/>
      <c r="E64" s="54"/>
      <c r="F64" s="53"/>
      <c r="G64" s="55"/>
      <c r="H64" s="14">
        <v>2021</v>
      </c>
      <c r="I64" s="15">
        <f t="shared" si="13"/>
        <v>160000</v>
      </c>
      <c r="J64" s="8"/>
      <c r="K64" s="15">
        <v>160000</v>
      </c>
      <c r="L64" s="8"/>
      <c r="M64" s="8"/>
      <c r="N64" s="53"/>
      <c r="O64" s="44"/>
    </row>
    <row r="65" spans="1:15" ht="18" customHeight="1" x14ac:dyDescent="0.25">
      <c r="A65" s="52"/>
      <c r="B65" s="60"/>
      <c r="C65" s="60"/>
      <c r="D65" s="61"/>
      <c r="E65" s="54"/>
      <c r="F65" s="53"/>
      <c r="G65" s="55"/>
      <c r="H65" s="14">
        <v>2022</v>
      </c>
      <c r="I65" s="15">
        <f t="shared" si="13"/>
        <v>147708</v>
      </c>
      <c r="J65" s="8"/>
      <c r="K65" s="15">
        <v>147708</v>
      </c>
      <c r="L65" s="8"/>
      <c r="M65" s="8"/>
      <c r="N65" s="53"/>
      <c r="O65" s="44"/>
    </row>
    <row r="66" spans="1:15" ht="18" customHeight="1" x14ac:dyDescent="0.25">
      <c r="A66" s="52"/>
      <c r="B66" s="60"/>
      <c r="C66" s="60"/>
      <c r="D66" s="61"/>
      <c r="E66" s="54"/>
      <c r="F66" s="53"/>
      <c r="G66" s="55"/>
      <c r="H66" s="7" t="s">
        <v>88</v>
      </c>
      <c r="I66" s="8">
        <f t="shared" si="13"/>
        <v>317708</v>
      </c>
      <c r="J66" s="8"/>
      <c r="K66" s="8">
        <f>K63+K64+K65</f>
        <v>317708</v>
      </c>
      <c r="L66" s="8"/>
      <c r="M66" s="8"/>
      <c r="N66" s="53"/>
      <c r="O66" s="45"/>
    </row>
    <row r="67" spans="1:15" ht="22.5" customHeight="1" x14ac:dyDescent="0.25">
      <c r="A67" s="37" t="s">
        <v>91</v>
      </c>
      <c r="B67" s="65" t="s">
        <v>103</v>
      </c>
      <c r="C67" s="65" t="s">
        <v>98</v>
      </c>
      <c r="D67" s="68" t="s">
        <v>89</v>
      </c>
      <c r="E67" s="46" t="s">
        <v>121</v>
      </c>
      <c r="F67" s="43"/>
      <c r="G67" s="49"/>
      <c r="H67" s="14">
        <v>2020</v>
      </c>
      <c r="I67" s="15">
        <f t="shared" si="13"/>
        <v>5000</v>
      </c>
      <c r="J67" s="15"/>
      <c r="K67" s="15">
        <v>5000</v>
      </c>
      <c r="L67" s="15"/>
      <c r="M67" s="15"/>
      <c r="N67" s="53" t="s">
        <v>106</v>
      </c>
      <c r="O67" s="43" t="s">
        <v>12</v>
      </c>
    </row>
    <row r="68" spans="1:15" ht="22.5" customHeight="1" x14ac:dyDescent="0.25">
      <c r="A68" s="38"/>
      <c r="B68" s="66"/>
      <c r="C68" s="66"/>
      <c r="D68" s="69"/>
      <c r="E68" s="47"/>
      <c r="F68" s="44"/>
      <c r="G68" s="50"/>
      <c r="H68" s="14">
        <v>2021</v>
      </c>
      <c r="I68" s="15">
        <f t="shared" si="13"/>
        <v>38000</v>
      </c>
      <c r="J68" s="15"/>
      <c r="K68" s="15">
        <v>38000</v>
      </c>
      <c r="L68" s="15"/>
      <c r="M68" s="15"/>
      <c r="N68" s="53"/>
      <c r="O68" s="44"/>
    </row>
    <row r="69" spans="1:15" ht="22.5" customHeight="1" x14ac:dyDescent="0.25">
      <c r="A69" s="39"/>
      <c r="B69" s="67"/>
      <c r="C69" s="67"/>
      <c r="D69" s="70"/>
      <c r="E69" s="48"/>
      <c r="F69" s="45"/>
      <c r="G69" s="51"/>
      <c r="H69" s="7" t="s">
        <v>89</v>
      </c>
      <c r="I69" s="8">
        <f t="shared" si="13"/>
        <v>43000</v>
      </c>
      <c r="J69" s="8"/>
      <c r="K69" s="8">
        <f>K67+K68</f>
        <v>43000</v>
      </c>
      <c r="L69" s="8"/>
      <c r="M69" s="8"/>
      <c r="N69" s="53"/>
      <c r="O69" s="45"/>
    </row>
    <row r="70" spans="1:15" ht="69.75" customHeight="1" x14ac:dyDescent="0.25">
      <c r="A70" s="18" t="s">
        <v>92</v>
      </c>
      <c r="B70" s="19" t="s">
        <v>107</v>
      </c>
      <c r="C70" s="19" t="s">
        <v>96</v>
      </c>
      <c r="D70" s="22">
        <v>2020</v>
      </c>
      <c r="E70" s="28" t="s">
        <v>123</v>
      </c>
      <c r="F70" s="21" t="s">
        <v>120</v>
      </c>
      <c r="G70" s="29">
        <v>90448.01</v>
      </c>
      <c r="H70" s="7">
        <v>2020</v>
      </c>
      <c r="I70" s="8">
        <f t="shared" si="13"/>
        <v>2105</v>
      </c>
      <c r="J70" s="8"/>
      <c r="K70" s="8">
        <v>2105</v>
      </c>
      <c r="L70" s="8"/>
      <c r="M70" s="8"/>
      <c r="N70" s="20" t="s">
        <v>106</v>
      </c>
      <c r="O70" s="20" t="s">
        <v>12</v>
      </c>
    </row>
    <row r="71" spans="1:15" ht="69.75" customHeight="1" x14ac:dyDescent="0.25">
      <c r="A71" s="18" t="s">
        <v>93</v>
      </c>
      <c r="B71" s="19" t="s">
        <v>108</v>
      </c>
      <c r="C71" s="19" t="s">
        <v>57</v>
      </c>
      <c r="D71" s="22">
        <v>2020</v>
      </c>
      <c r="E71" s="26" t="s">
        <v>95</v>
      </c>
      <c r="F71" s="21"/>
      <c r="G71" s="23"/>
      <c r="H71" s="7">
        <v>2020</v>
      </c>
      <c r="I71" s="5">
        <f t="shared" si="13"/>
        <v>9976</v>
      </c>
      <c r="J71" s="5"/>
      <c r="K71" s="5">
        <v>9976</v>
      </c>
      <c r="L71" s="8"/>
      <c r="M71" s="8"/>
      <c r="N71" s="20" t="s">
        <v>106</v>
      </c>
      <c r="O71" s="20" t="s">
        <v>12</v>
      </c>
    </row>
    <row r="72" spans="1:15" ht="19.5" customHeight="1" x14ac:dyDescent="0.25">
      <c r="A72" s="52" t="s">
        <v>94</v>
      </c>
      <c r="B72" s="60" t="s">
        <v>118</v>
      </c>
      <c r="C72" s="60" t="s">
        <v>56</v>
      </c>
      <c r="D72" s="61" t="s">
        <v>88</v>
      </c>
      <c r="E72" s="54" t="s">
        <v>122</v>
      </c>
      <c r="F72" s="53" t="s">
        <v>109</v>
      </c>
      <c r="G72" s="55">
        <v>341312.79</v>
      </c>
      <c r="H72" s="24">
        <v>2020</v>
      </c>
      <c r="I72" s="25">
        <f t="shared" ref="I72:I75" si="15">J72+K72+L72+M72</f>
        <v>20000</v>
      </c>
      <c r="J72" s="25"/>
      <c r="K72" s="25">
        <v>20000</v>
      </c>
      <c r="L72" s="8"/>
      <c r="M72" s="8"/>
      <c r="N72" s="53" t="s">
        <v>106</v>
      </c>
      <c r="O72" s="53" t="s">
        <v>12</v>
      </c>
    </row>
    <row r="73" spans="1:15" ht="19.5" customHeight="1" x14ac:dyDescent="0.25">
      <c r="A73" s="63"/>
      <c r="B73" s="60"/>
      <c r="C73" s="60"/>
      <c r="D73" s="61"/>
      <c r="E73" s="54"/>
      <c r="F73" s="53"/>
      <c r="G73" s="55"/>
      <c r="H73" s="24">
        <v>2021</v>
      </c>
      <c r="I73" s="25">
        <f t="shared" si="15"/>
        <v>160000</v>
      </c>
      <c r="J73" s="25"/>
      <c r="K73" s="25">
        <v>160000</v>
      </c>
      <c r="L73" s="8"/>
      <c r="M73" s="8"/>
      <c r="N73" s="53"/>
      <c r="O73" s="53"/>
    </row>
    <row r="74" spans="1:15" ht="19.5" customHeight="1" x14ac:dyDescent="0.25">
      <c r="A74" s="63"/>
      <c r="B74" s="60"/>
      <c r="C74" s="60"/>
      <c r="D74" s="61"/>
      <c r="E74" s="54"/>
      <c r="F74" s="53"/>
      <c r="G74" s="55"/>
      <c r="H74" s="24">
        <v>2022</v>
      </c>
      <c r="I74" s="25">
        <f t="shared" si="15"/>
        <v>181276</v>
      </c>
      <c r="J74" s="25"/>
      <c r="K74" s="25">
        <v>181276</v>
      </c>
      <c r="L74" s="8"/>
      <c r="M74" s="8"/>
      <c r="N74" s="53"/>
      <c r="O74" s="53"/>
    </row>
    <row r="75" spans="1:15" ht="29.45" customHeight="1" x14ac:dyDescent="0.25">
      <c r="A75" s="63"/>
      <c r="B75" s="60"/>
      <c r="C75" s="60"/>
      <c r="D75" s="61"/>
      <c r="E75" s="54"/>
      <c r="F75" s="53"/>
      <c r="G75" s="55"/>
      <c r="H75" s="7" t="s">
        <v>88</v>
      </c>
      <c r="I75" s="8">
        <f t="shared" si="15"/>
        <v>361276</v>
      </c>
      <c r="J75" s="8">
        <f>J72+J73+J74</f>
        <v>0</v>
      </c>
      <c r="K75" s="8">
        <f>K72+K73+K74</f>
        <v>361276</v>
      </c>
      <c r="L75" s="8">
        <f t="shared" ref="L75:M75" si="16">L72+L73+L74</f>
        <v>0</v>
      </c>
      <c r="M75" s="8">
        <f t="shared" si="16"/>
        <v>0</v>
      </c>
      <c r="N75" s="53"/>
      <c r="O75" s="53"/>
    </row>
    <row r="76" spans="1:15" ht="19.5" customHeight="1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ht="15.75" customHeight="1" x14ac:dyDescent="0.25">
      <c r="A77" s="71"/>
      <c r="B77" s="34" t="s">
        <v>19</v>
      </c>
      <c r="C77" s="34"/>
      <c r="D77" s="43" t="s">
        <v>87</v>
      </c>
      <c r="E77" s="31"/>
      <c r="F77" s="31"/>
      <c r="G77" s="31"/>
      <c r="H77" s="72">
        <v>2018</v>
      </c>
      <c r="I77" s="32">
        <f>SUM(J77:M77)</f>
        <v>1666787.18</v>
      </c>
      <c r="J77" s="73">
        <f>J11+J38+J46</f>
        <v>0</v>
      </c>
      <c r="K77" s="73">
        <f>K11+K38+K36+K33+K45+K50+K43</f>
        <v>1666787.18</v>
      </c>
      <c r="L77" s="73">
        <f>L11+L38+L36+L33+L45+L50+L54+L43</f>
        <v>0</v>
      </c>
      <c r="M77" s="73">
        <f>M11+M38+M36+M33+M45+M50+M54+M43</f>
        <v>0</v>
      </c>
      <c r="N77" s="31"/>
      <c r="O77" s="31"/>
    </row>
    <row r="78" spans="1:15" ht="15.75" customHeight="1" x14ac:dyDescent="0.25">
      <c r="A78" s="71"/>
      <c r="B78" s="35"/>
      <c r="C78" s="35"/>
      <c r="D78" s="44"/>
      <c r="E78" s="31"/>
      <c r="F78" s="31"/>
      <c r="G78" s="31"/>
      <c r="H78" s="72">
        <v>2019</v>
      </c>
      <c r="I78" s="32">
        <f t="shared" ref="I78:I81" si="17">SUM(J78:M78)</f>
        <v>2214493.81</v>
      </c>
      <c r="J78" s="73">
        <f>J12+J39+J47+J7+J8+J9</f>
        <v>26714.7</v>
      </c>
      <c r="K78" s="73">
        <f>K12+K39+K46+K51+K54+K34</f>
        <v>2187779.11</v>
      </c>
      <c r="L78" s="73">
        <f>L12+L39+L47</f>
        <v>0</v>
      </c>
      <c r="M78" s="73">
        <f>M12+M39+M47</f>
        <v>0</v>
      </c>
      <c r="N78" s="31"/>
      <c r="O78" s="31"/>
    </row>
    <row r="79" spans="1:15" ht="15.75" customHeight="1" x14ac:dyDescent="0.25">
      <c r="A79" s="71"/>
      <c r="B79" s="35"/>
      <c r="C79" s="35"/>
      <c r="D79" s="44"/>
      <c r="E79" s="31"/>
      <c r="F79" s="31"/>
      <c r="G79" s="31"/>
      <c r="H79" s="72">
        <v>2020</v>
      </c>
      <c r="I79" s="32">
        <f>SUM(J79:M79)</f>
        <v>2135146.56</v>
      </c>
      <c r="J79" s="73">
        <f>J13+J40+J48</f>
        <v>0</v>
      </c>
      <c r="K79" s="73">
        <f>K13+K40+K47+K52+K55+K59+K63+K67+K70+K71+K72</f>
        <v>2135146.56</v>
      </c>
      <c r="L79" s="73">
        <f>L13+L40+L48</f>
        <v>0</v>
      </c>
      <c r="M79" s="73">
        <f>M13+M40+M48</f>
        <v>0</v>
      </c>
      <c r="N79" s="31"/>
      <c r="O79" s="31"/>
    </row>
    <row r="80" spans="1:15" ht="15.75" customHeight="1" x14ac:dyDescent="0.25">
      <c r="A80" s="71"/>
      <c r="B80" s="35"/>
      <c r="C80" s="35"/>
      <c r="D80" s="44"/>
      <c r="E80" s="31"/>
      <c r="F80" s="31"/>
      <c r="G80" s="31"/>
      <c r="H80" s="72">
        <v>2021</v>
      </c>
      <c r="I80" s="32">
        <f t="shared" si="17"/>
        <v>1608519.58</v>
      </c>
      <c r="J80" s="73">
        <f>J14+J41+J49</f>
        <v>0</v>
      </c>
      <c r="K80" s="73">
        <f>K14+K41+K48+K56+K60+K64+K68+K73</f>
        <v>1608519.58</v>
      </c>
      <c r="L80" s="73">
        <f>L14+L41+L49</f>
        <v>0</v>
      </c>
      <c r="M80" s="73">
        <v>0</v>
      </c>
      <c r="N80" s="31"/>
      <c r="O80" s="31"/>
    </row>
    <row r="81" spans="1:15" ht="15.75" customHeight="1" x14ac:dyDescent="0.25">
      <c r="A81" s="71"/>
      <c r="B81" s="35"/>
      <c r="C81" s="35"/>
      <c r="D81" s="44"/>
      <c r="E81" s="31"/>
      <c r="F81" s="31"/>
      <c r="G81" s="31"/>
      <c r="H81" s="72">
        <v>2022</v>
      </c>
      <c r="I81" s="32">
        <f t="shared" si="17"/>
        <v>720528</v>
      </c>
      <c r="J81" s="73">
        <f>J15</f>
        <v>0</v>
      </c>
      <c r="K81" s="73">
        <f>K15+K61+K65+K57+K74</f>
        <v>720528</v>
      </c>
      <c r="L81" s="73">
        <f>L15</f>
        <v>0</v>
      </c>
      <c r="M81" s="73">
        <f>M15</f>
        <v>0</v>
      </c>
      <c r="N81" s="31"/>
      <c r="O81" s="31"/>
    </row>
    <row r="82" spans="1:15" ht="15.75" customHeight="1" x14ac:dyDescent="0.25">
      <c r="A82" s="74"/>
      <c r="B82" s="36"/>
      <c r="C82" s="36"/>
      <c r="D82" s="45"/>
      <c r="E82" s="31"/>
      <c r="F82" s="31"/>
      <c r="G82" s="31"/>
      <c r="H82" s="33" t="s">
        <v>126</v>
      </c>
      <c r="I82" s="8">
        <f>SUM(J82:M82)</f>
        <v>8345475.1299999999</v>
      </c>
      <c r="J82" s="75">
        <f>SUM(J77:J78)</f>
        <v>26714.7</v>
      </c>
      <c r="K82" s="75">
        <f>SUM(K77:K81)</f>
        <v>8318760.4299999997</v>
      </c>
      <c r="L82" s="75">
        <f>SUM(L77:L78)</f>
        <v>0</v>
      </c>
      <c r="M82" s="75">
        <f>SUM(M77:M80)</f>
        <v>0</v>
      </c>
      <c r="N82" s="31"/>
      <c r="O82" s="31"/>
    </row>
    <row r="83" spans="1:15" ht="22.5" customHeight="1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</sheetData>
  <mergeCells count="130">
    <mergeCell ref="G72:G75"/>
    <mergeCell ref="N72:N75"/>
    <mergeCell ref="O72:O75"/>
    <mergeCell ref="O59:O62"/>
    <mergeCell ref="N63:N66"/>
    <mergeCell ref="O63:O66"/>
    <mergeCell ref="B67:B69"/>
    <mergeCell ref="A67:A69"/>
    <mergeCell ref="C67:C69"/>
    <mergeCell ref="D67:D69"/>
    <mergeCell ref="E67:E69"/>
    <mergeCell ref="F67:F69"/>
    <mergeCell ref="G67:G69"/>
    <mergeCell ref="N67:N69"/>
    <mergeCell ref="O67:O69"/>
    <mergeCell ref="G63:G66"/>
    <mergeCell ref="A59:A62"/>
    <mergeCell ref="B59:B62"/>
    <mergeCell ref="C59:C62"/>
    <mergeCell ref="F59:F62"/>
    <mergeCell ref="G59:G62"/>
    <mergeCell ref="E59:E62"/>
    <mergeCell ref="D11:D15"/>
    <mergeCell ref="N11:N15"/>
    <mergeCell ref="A1:O1"/>
    <mergeCell ref="N54:N58"/>
    <mergeCell ref="O54:O58"/>
    <mergeCell ref="A54:A58"/>
    <mergeCell ref="E54:E58"/>
    <mergeCell ref="F54:F58"/>
    <mergeCell ref="G54:G58"/>
    <mergeCell ref="A50:A53"/>
    <mergeCell ref="B50:B53"/>
    <mergeCell ref="D50:D53"/>
    <mergeCell ref="O50:O53"/>
    <mergeCell ref="E50:E53"/>
    <mergeCell ref="F50:F53"/>
    <mergeCell ref="G50:G53"/>
    <mergeCell ref="N50:N53"/>
    <mergeCell ref="C50:C53"/>
    <mergeCell ref="C54:C58"/>
    <mergeCell ref="O11:O15"/>
    <mergeCell ref="A83:O83"/>
    <mergeCell ref="A2:O2"/>
    <mergeCell ref="A3:A4"/>
    <mergeCell ref="B3:B4"/>
    <mergeCell ref="D3:D4"/>
    <mergeCell ref="E3:E4"/>
    <mergeCell ref="F3:G3"/>
    <mergeCell ref="I3:M3"/>
    <mergeCell ref="N3:N4"/>
    <mergeCell ref="O3:O4"/>
    <mergeCell ref="H3:H4"/>
    <mergeCell ref="C3:C4"/>
    <mergeCell ref="A6:O6"/>
    <mergeCell ref="A22:O22"/>
    <mergeCell ref="A16:O16"/>
    <mergeCell ref="A32:O32"/>
    <mergeCell ref="N59:N62"/>
    <mergeCell ref="A10:O10"/>
    <mergeCell ref="A76:O76"/>
    <mergeCell ref="B54:B58"/>
    <mergeCell ref="D54:D58"/>
    <mergeCell ref="D59:D62"/>
    <mergeCell ref="A63:A66"/>
    <mergeCell ref="B63:B66"/>
    <mergeCell ref="A11:A15"/>
    <mergeCell ref="C11:C15"/>
    <mergeCell ref="E11:E15"/>
    <mergeCell ref="F11:F15"/>
    <mergeCell ref="G11:G15"/>
    <mergeCell ref="B11:B15"/>
    <mergeCell ref="A33:A35"/>
    <mergeCell ref="B33:B35"/>
    <mergeCell ref="C33:C35"/>
    <mergeCell ref="D33:D35"/>
    <mergeCell ref="E33:E35"/>
    <mergeCell ref="F33:F35"/>
    <mergeCell ref="G33:G35"/>
    <mergeCell ref="N33:N35"/>
    <mergeCell ref="O33:O35"/>
    <mergeCell ref="A36:A37"/>
    <mergeCell ref="B36:B37"/>
    <mergeCell ref="D36:D37"/>
    <mergeCell ref="C36:C37"/>
    <mergeCell ref="E36:E37"/>
    <mergeCell ref="F36:F37"/>
    <mergeCell ref="G36:G37"/>
    <mergeCell ref="N36:N37"/>
    <mergeCell ref="O36:O37"/>
    <mergeCell ref="G45:G49"/>
    <mergeCell ref="N45:N49"/>
    <mergeCell ref="O45:O49"/>
    <mergeCell ref="A38:A42"/>
    <mergeCell ref="B38:B42"/>
    <mergeCell ref="C38:C42"/>
    <mergeCell ref="E38:E42"/>
    <mergeCell ref="D38:D42"/>
    <mergeCell ref="F38:F42"/>
    <mergeCell ref="G38:G42"/>
    <mergeCell ref="N38:N42"/>
    <mergeCell ref="O38:O42"/>
    <mergeCell ref="A43:A44"/>
    <mergeCell ref="B43:B44"/>
    <mergeCell ref="C43:C44"/>
    <mergeCell ref="D43:D44"/>
    <mergeCell ref="E43:E44"/>
    <mergeCell ref="F43:F44"/>
    <mergeCell ref="G43:G44"/>
    <mergeCell ref="N43:N44"/>
    <mergeCell ref="O43:O44"/>
    <mergeCell ref="B77:B82"/>
    <mergeCell ref="D77:D82"/>
    <mergeCell ref="C77:C82"/>
    <mergeCell ref="A45:A49"/>
    <mergeCell ref="B45:B49"/>
    <mergeCell ref="C45:C49"/>
    <mergeCell ref="D45:D49"/>
    <mergeCell ref="E45:E49"/>
    <mergeCell ref="F45:F49"/>
    <mergeCell ref="C63:C66"/>
    <mergeCell ref="D63:D66"/>
    <mergeCell ref="E63:E66"/>
    <mergeCell ref="F63:F66"/>
    <mergeCell ref="A72:A75"/>
    <mergeCell ref="B72:B75"/>
    <mergeCell ref="C72:C75"/>
    <mergeCell ref="D72:D75"/>
    <mergeCell ref="E72:E75"/>
    <mergeCell ref="F72:F75"/>
  </mergeCells>
  <pageMargins left="0.27" right="0.22" top="0.61" bottom="0.16" header="0.16" footer="0.16"/>
  <pageSetup paperSize="9" scale="53" fitToHeight="0" orientation="landscape" r:id="rId1"/>
  <rowBreaks count="2" manualBreakCount="2">
    <brk id="15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2019-12-26T06:30:12Z</cp:lastPrinted>
  <dcterms:created xsi:type="dcterms:W3CDTF">2016-02-19T06:06:39Z</dcterms:created>
  <dcterms:modified xsi:type="dcterms:W3CDTF">2020-05-26T08:22:18Z</dcterms:modified>
</cp:coreProperties>
</file>