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45" windowWidth="19035" windowHeight="7245"/>
  </bookViews>
  <sheets>
    <sheet name="Общий" sheetId="1" r:id="rId1"/>
  </sheets>
  <definedNames>
    <definedName name="_xlnm.Print_Titles" localSheetId="0">Общий!$4:$7</definedName>
    <definedName name="_xlnm.Print_Area" localSheetId="0">Общий!$A$1:$P$154</definedName>
  </definedNames>
  <calcPr calcId="145621"/>
</workbook>
</file>

<file path=xl/calcChain.xml><?xml version="1.0" encoding="utf-8"?>
<calcChain xmlns="http://schemas.openxmlformats.org/spreadsheetml/2006/main">
  <c r="L154" i="1" l="1"/>
  <c r="H79" i="1" l="1"/>
  <c r="L125" i="1" l="1"/>
  <c r="D125" i="1"/>
  <c r="L75" i="1"/>
  <c r="L9" i="1"/>
  <c r="D9" i="1"/>
  <c r="D61" i="1"/>
  <c r="L45" i="1"/>
  <c r="D45" i="1"/>
  <c r="L95" i="1" l="1"/>
  <c r="H95" i="1"/>
  <c r="C95" i="1" l="1"/>
  <c r="D95" i="1"/>
  <c r="H143" i="1" l="1"/>
  <c r="G143" i="1"/>
  <c r="D143" i="1"/>
  <c r="K61" i="1"/>
  <c r="H61" i="1"/>
  <c r="H45" i="1"/>
  <c r="C25" i="1"/>
  <c r="G19" i="1"/>
  <c r="H19" i="1"/>
  <c r="L19" i="1"/>
  <c r="C9" i="1"/>
  <c r="D19" i="1" l="1"/>
  <c r="K151" i="1" l="1"/>
  <c r="G151" i="1"/>
  <c r="L143" i="1"/>
  <c r="K143" i="1"/>
  <c r="C143" i="1"/>
  <c r="G85" i="1"/>
  <c r="K85" i="1"/>
  <c r="K9" i="1"/>
  <c r="K45" i="1"/>
  <c r="C45" i="1"/>
  <c r="G45" i="1"/>
  <c r="D81" i="1" l="1"/>
  <c r="H81" i="1"/>
  <c r="I81" i="1"/>
  <c r="J81" i="1"/>
  <c r="K81" i="1"/>
  <c r="L81" i="1"/>
  <c r="I45" i="1" l="1"/>
  <c r="J45" i="1"/>
  <c r="G9" i="1" l="1"/>
  <c r="G41" i="1" l="1"/>
  <c r="H41" i="1"/>
  <c r="L110" i="1" l="1"/>
  <c r="E110" i="1" l="1"/>
  <c r="F110" i="1"/>
  <c r="G110" i="1"/>
  <c r="H110" i="1"/>
  <c r="I110" i="1"/>
  <c r="J110" i="1"/>
  <c r="K110" i="1"/>
  <c r="M110" i="1"/>
  <c r="N110" i="1"/>
  <c r="D110" i="1"/>
  <c r="N153" i="1" l="1"/>
  <c r="J153" i="1"/>
  <c r="H141" i="1" l="1"/>
  <c r="D141" i="1"/>
  <c r="L135" i="1"/>
  <c r="C110" i="1"/>
  <c r="L85" i="1"/>
  <c r="L102" i="1" s="1"/>
  <c r="H85" i="1"/>
  <c r="H102" i="1" s="1"/>
  <c r="D85" i="1"/>
  <c r="D102" i="1" s="1"/>
  <c r="H70" i="1"/>
  <c r="D70" i="1"/>
  <c r="G61" i="1"/>
  <c r="L70" i="1"/>
  <c r="C61" i="1"/>
  <c r="K19" i="1"/>
  <c r="C19" i="1"/>
  <c r="H9" i="1"/>
  <c r="I135" i="1" l="1"/>
  <c r="J135" i="1"/>
  <c r="K135" i="1"/>
  <c r="H135" i="1"/>
  <c r="M45" i="1" l="1"/>
  <c r="N45" i="1"/>
  <c r="F141" i="1" l="1"/>
  <c r="D135" i="1" l="1"/>
  <c r="C135" i="1"/>
  <c r="C104" i="1" l="1"/>
  <c r="G39" i="1" l="1"/>
  <c r="C39" i="1"/>
  <c r="C43" i="1" l="1"/>
  <c r="E9" i="1"/>
  <c r="F9" i="1"/>
  <c r="I9" i="1"/>
  <c r="J9" i="1"/>
  <c r="M9" i="1"/>
  <c r="N9" i="1"/>
  <c r="F19" i="1"/>
  <c r="I19" i="1"/>
  <c r="J19" i="1"/>
  <c r="M19" i="1"/>
  <c r="N19" i="1"/>
  <c r="E25" i="1"/>
  <c r="F25" i="1"/>
  <c r="M25" i="1"/>
  <c r="N25" i="1"/>
  <c r="D35" i="1"/>
  <c r="D25" i="1" s="1"/>
  <c r="E35" i="1"/>
  <c r="F35" i="1"/>
  <c r="G35" i="1"/>
  <c r="G25" i="1" s="1"/>
  <c r="G43" i="1" s="1"/>
  <c r="H35" i="1"/>
  <c r="H25" i="1" s="1"/>
  <c r="I35" i="1"/>
  <c r="I25" i="1" s="1"/>
  <c r="J35" i="1"/>
  <c r="J25" i="1" s="1"/>
  <c r="K35" i="1"/>
  <c r="K25" i="1" s="1"/>
  <c r="L35" i="1"/>
  <c r="L25" i="1" s="1"/>
  <c r="M35" i="1"/>
  <c r="N35" i="1"/>
  <c r="D39" i="1"/>
  <c r="E39" i="1"/>
  <c r="F39" i="1"/>
  <c r="H39" i="1"/>
  <c r="I39" i="1"/>
  <c r="J39" i="1"/>
  <c r="K39" i="1"/>
  <c r="L39" i="1"/>
  <c r="M39" i="1"/>
  <c r="N39" i="1"/>
  <c r="C41" i="1"/>
  <c r="D41" i="1"/>
  <c r="K41" i="1"/>
  <c r="L41" i="1"/>
  <c r="E45" i="1"/>
  <c r="F45" i="1"/>
  <c r="C57" i="1"/>
  <c r="D57" i="1"/>
  <c r="E57" i="1"/>
  <c r="F57" i="1"/>
  <c r="G57" i="1"/>
  <c r="H57" i="1"/>
  <c r="I57" i="1"/>
  <c r="J57" i="1"/>
  <c r="K57" i="1"/>
  <c r="L57" i="1"/>
  <c r="M57" i="1"/>
  <c r="N57" i="1"/>
  <c r="E61" i="1"/>
  <c r="F61" i="1"/>
  <c r="I61" i="1"/>
  <c r="J61" i="1"/>
  <c r="M61" i="1"/>
  <c r="N61" i="1"/>
  <c r="C65" i="1"/>
  <c r="D65" i="1"/>
  <c r="G65" i="1"/>
  <c r="H65" i="1"/>
  <c r="I65" i="1"/>
  <c r="J65" i="1"/>
  <c r="K65" i="1"/>
  <c r="L65" i="1"/>
  <c r="M65" i="1"/>
  <c r="N65" i="1"/>
  <c r="C67" i="1"/>
  <c r="D67" i="1"/>
  <c r="E67" i="1"/>
  <c r="F67" i="1"/>
  <c r="G67" i="1"/>
  <c r="I67" i="1"/>
  <c r="J67" i="1"/>
  <c r="K67" i="1"/>
  <c r="M67" i="1"/>
  <c r="N67" i="1"/>
  <c r="C70" i="1"/>
  <c r="E70" i="1"/>
  <c r="F70" i="1"/>
  <c r="G70" i="1"/>
  <c r="I70" i="1"/>
  <c r="J70" i="1"/>
  <c r="K70" i="1"/>
  <c r="M70" i="1"/>
  <c r="N70" i="1"/>
  <c r="C75" i="1"/>
  <c r="D75" i="1"/>
  <c r="E75" i="1"/>
  <c r="F75" i="1"/>
  <c r="G75" i="1"/>
  <c r="H75" i="1"/>
  <c r="I75" i="1"/>
  <c r="J75" i="1"/>
  <c r="K75" i="1"/>
  <c r="M75" i="1"/>
  <c r="N75" i="1"/>
  <c r="C77" i="1"/>
  <c r="D77" i="1"/>
  <c r="E77" i="1"/>
  <c r="F77" i="1"/>
  <c r="G77" i="1"/>
  <c r="H77" i="1"/>
  <c r="I77" i="1"/>
  <c r="J77" i="1"/>
  <c r="K77" i="1"/>
  <c r="L77" i="1"/>
  <c r="M77" i="1"/>
  <c r="N77" i="1"/>
  <c r="C81" i="1"/>
  <c r="E81" i="1"/>
  <c r="F81" i="1"/>
  <c r="G81" i="1"/>
  <c r="M81" i="1"/>
  <c r="N81" i="1"/>
  <c r="C85" i="1"/>
  <c r="E85" i="1"/>
  <c r="F85" i="1"/>
  <c r="I85" i="1"/>
  <c r="J85" i="1"/>
  <c r="M85" i="1"/>
  <c r="N85" i="1"/>
  <c r="E95" i="1"/>
  <c r="F95" i="1"/>
  <c r="G95" i="1"/>
  <c r="I95" i="1"/>
  <c r="J95" i="1"/>
  <c r="K95" i="1"/>
  <c r="M95" i="1"/>
  <c r="N95" i="1"/>
  <c r="D104" i="1"/>
  <c r="E104" i="1"/>
  <c r="F104" i="1"/>
  <c r="G104" i="1"/>
  <c r="H104" i="1"/>
  <c r="I104" i="1"/>
  <c r="J104" i="1"/>
  <c r="K104" i="1"/>
  <c r="L104" i="1"/>
  <c r="M104" i="1"/>
  <c r="N104" i="1"/>
  <c r="E125" i="1"/>
  <c r="M125" i="1"/>
  <c r="C129" i="1"/>
  <c r="C125" i="1" s="1"/>
  <c r="E129" i="1"/>
  <c r="F129" i="1"/>
  <c r="F125" i="1" s="1"/>
  <c r="G129" i="1"/>
  <c r="G125" i="1" s="1"/>
  <c r="H129" i="1"/>
  <c r="H125" i="1" s="1"/>
  <c r="I129" i="1"/>
  <c r="I125" i="1" s="1"/>
  <c r="J129" i="1"/>
  <c r="J125" i="1" s="1"/>
  <c r="K129" i="1"/>
  <c r="K125" i="1" s="1"/>
  <c r="L129" i="1"/>
  <c r="M129" i="1"/>
  <c r="N129" i="1"/>
  <c r="N125" i="1" s="1"/>
  <c r="C133" i="1"/>
  <c r="D133" i="1"/>
  <c r="E133" i="1"/>
  <c r="F133" i="1"/>
  <c r="G133" i="1"/>
  <c r="H133" i="1"/>
  <c r="I133" i="1"/>
  <c r="J133" i="1"/>
  <c r="K133" i="1"/>
  <c r="L133" i="1"/>
  <c r="M133" i="1"/>
  <c r="N133" i="1"/>
  <c r="C137" i="1"/>
  <c r="D137" i="1"/>
  <c r="E137" i="1"/>
  <c r="F137" i="1"/>
  <c r="G137" i="1"/>
  <c r="H137" i="1"/>
  <c r="I137" i="1"/>
  <c r="J137" i="1"/>
  <c r="K137" i="1"/>
  <c r="L137" i="1"/>
  <c r="M137" i="1"/>
  <c r="N137" i="1"/>
  <c r="C141" i="1"/>
  <c r="E141" i="1"/>
  <c r="G141" i="1"/>
  <c r="I141" i="1"/>
  <c r="J141" i="1"/>
  <c r="K141" i="1"/>
  <c r="L141" i="1"/>
  <c r="M141" i="1"/>
  <c r="N141" i="1"/>
  <c r="E143" i="1"/>
  <c r="F143" i="1"/>
  <c r="I143" i="1"/>
  <c r="J143" i="1"/>
  <c r="M143" i="1"/>
  <c r="N143" i="1"/>
  <c r="D151" i="1"/>
  <c r="H151" i="1"/>
  <c r="L151" i="1"/>
  <c r="C102" i="1" l="1"/>
  <c r="G102" i="1"/>
  <c r="K102" i="1"/>
  <c r="K139" i="1"/>
  <c r="L139" i="1"/>
  <c r="H139" i="1"/>
  <c r="D139" i="1"/>
  <c r="G139" i="1"/>
  <c r="D43" i="1"/>
  <c r="C79" i="1"/>
  <c r="C139" i="1"/>
  <c r="L153" i="1"/>
  <c r="K79" i="1"/>
  <c r="E153" i="1"/>
  <c r="M153" i="1"/>
  <c r="H153" i="1"/>
  <c r="N102" i="1"/>
  <c r="I153" i="1"/>
  <c r="E43" i="1"/>
  <c r="F102" i="1"/>
  <c r="J102" i="1"/>
  <c r="I102" i="1"/>
  <c r="J43" i="1"/>
  <c r="F43" i="1"/>
  <c r="M102" i="1"/>
  <c r="E102" i="1"/>
  <c r="M43" i="1"/>
  <c r="I43" i="1"/>
  <c r="L79" i="1"/>
  <c r="D79" i="1"/>
  <c r="N43" i="1"/>
  <c r="G79" i="1"/>
  <c r="H43" i="1"/>
  <c r="G153" i="1"/>
  <c r="F139" i="1"/>
  <c r="E79" i="1"/>
  <c r="M139" i="1"/>
  <c r="N139" i="1"/>
  <c r="M79" i="1"/>
  <c r="E139" i="1"/>
  <c r="C153" i="1"/>
  <c r="J139" i="1"/>
  <c r="I79" i="1"/>
  <c r="D153" i="1"/>
  <c r="F153" i="1"/>
  <c r="I139" i="1"/>
  <c r="N79" i="1"/>
  <c r="J79" i="1"/>
  <c r="F79" i="1"/>
  <c r="L43" i="1"/>
  <c r="K43" i="1"/>
  <c r="K153" i="1"/>
  <c r="G154" i="1" l="1"/>
  <c r="H154" i="1"/>
  <c r="D154" i="1"/>
  <c r="F154" i="1"/>
  <c r="E154" i="1"/>
  <c r="N154" i="1"/>
  <c r="I154" i="1"/>
  <c r="J154" i="1"/>
  <c r="M154" i="1"/>
  <c r="C154" i="1"/>
  <c r="K154" i="1"/>
</calcChain>
</file>

<file path=xl/sharedStrings.xml><?xml version="1.0" encoding="utf-8"?>
<sst xmlns="http://schemas.openxmlformats.org/spreadsheetml/2006/main" count="358" uniqueCount="228">
  <si>
    <t>Отчет</t>
  </si>
  <si>
    <t>о реализации государственной программы "Развитие здравоохранения в Ленинградской области"</t>
  </si>
  <si>
    <t>№ п/п</t>
  </si>
  <si>
    <t>Выполнено на отчетную дату (нарастающим итогом), тыс. руб.</t>
  </si>
  <si>
    <t>в том числе:</t>
  </si>
  <si>
    <t>в том числе</t>
  </si>
  <si>
    <t>федеральный бюджет</t>
  </si>
  <si>
    <t>областной бюджет</t>
  </si>
  <si>
    <t>местные бюджеты</t>
  </si>
  <si>
    <t>прочие</t>
  </si>
  <si>
    <t>Закупка медицинского оборудования и расходных материалов для неонатального и аудиологического скрининга</t>
  </si>
  <si>
    <t>Итого по Программе</t>
  </si>
  <si>
    <t>Основное мероприятие</t>
  </si>
  <si>
    <t>Расходы на обеспечение деятельности государственных казенных учреждений</t>
  </si>
  <si>
    <t>Предоставление государственным бюджетным и автономным учреждениям субсидий</t>
  </si>
  <si>
    <t>Мероприятия, направленные на укрепление материально-технической базы учреждений здравоохранения</t>
  </si>
  <si>
    <t>"Профилактика заболеваний и формирование здорового образа жизни"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</si>
  <si>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</si>
  <si>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Реализация мероприятий по профилактике ВИЧ-инфекции и гепатитов B и C</t>
  </si>
  <si>
    <t>Закупка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</si>
  <si>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организацию услуг по приему, хранению, доставке и передаче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</si>
  <si>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t>
  </si>
  <si>
    <t xml:space="preserve">Реализация отдельных полномочий в области лекарственного обеспечения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</si>
  <si>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</si>
  <si>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Обеспечение лекарственными препаратами и медицинскими изделиями граждан в соответствии с перечнем групп населения и категорий заболеваний, которые в соответствии с законодательство Российской Федерации отпускаются по рецептам врачей бесплатно</t>
  </si>
  <si>
    <t xml:space="preserve">Итого по подпрограмме </t>
  </si>
  <si>
    <t>Оказание специализированной медицинской помощи при ВИЧ-инфекциях, венерических, онкологических и сосудистых заболеваниях, не входящей в Территориальную программу обязательного медицинского страхования, жителям Ленинградской области в медицинских организациях других субъектов Российской Федерации</t>
  </si>
  <si>
    <t>Денежные выплаты донорам крови и(или) ее компонентов</t>
  </si>
  <si>
    <t>Финансовое обеспечение приобретения лекарственных препаратов</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</si>
  <si>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</si>
  <si>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</si>
  <si>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Реализация отдельных мероприятий государственной программы Российской Федерации "Развитие здравоохранения"</t>
  </si>
  <si>
    <t>Мероприятия, направленные на оказание высокотехнологичной медицинской помощи детям в медицинских организациях других субъектов Российской Федерации</t>
  </si>
  <si>
    <t>Итого по подпрограмме</t>
  </si>
  <si>
    <t>Мероприятия, направленные на организацию долечивания граждан Ленинградской области в условиях санатория</t>
  </si>
  <si>
    <t>Предоставление средств в целях увеличения уставного капитала ОАО «Отель «Звездный»</t>
  </si>
  <si>
    <t>Повышение престижа медицинских специальностей</t>
  </si>
  <si>
    <t>Мероприятия по организации профессиональных праздников и конкурсов профессионального мастерства</t>
  </si>
  <si>
    <t>Государственная поддержка отдельных категорий медицинских работников</t>
  </si>
  <si>
    <t>Приобретение жилья для медицинских работников</t>
  </si>
  <si>
    <t>Осуществление единовременных компенсационных выплат средним медицинским работникам</t>
  </si>
  <si>
    <t>Осуществление единовременных выплат медицинским работникам</t>
  </si>
  <si>
    <t>Осуществление мер социальной поддержки молодых специалистов Ленинградской области</t>
  </si>
  <si>
    <t>Осуществление мер социальной поддержки медицинских работников дефицитных специальностей</t>
  </si>
  <si>
    <t>Подпрограмма "Организация обязательного медицинского страхования граждан российской Федерации"</t>
  </si>
  <si>
    <t>Обеспечение обязательного медицинского страхования неработающего населения Ленинградской области</t>
  </si>
  <si>
    <t>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t>
  </si>
  <si>
    <t>Предоставление межбюджетных трансфертов  ТФОМС Ленинградской области на увеличение средней заработной платы врачей, среднего (фармацевтического) и младшего медицинского персонала в сфере ОМС в соответствии с Указом Президента Российской Федерации от 7 мая 2012 года № 597</t>
  </si>
  <si>
    <t>Строительство (реконструкция) объектов здравоохранения и приобретение объектов недвижимого имущества для нужд здравоохранения</t>
  </si>
  <si>
    <t>Приобретение объектов недвижимого имущества для нужд здравоохранения Ленинградской области</t>
  </si>
  <si>
    <t>Строительство корпуса №3 Ульяновской психиатрической больницы</t>
  </si>
  <si>
    <t>Развитие системы донороства органов человека в целях трансплантации</t>
  </si>
  <si>
    <t>Предоставление медицинских трансфертов ТФОМС Ленинградской области на дополнительное финансовое обеспечение скорой медицинской помощи</t>
  </si>
  <si>
    <t>Подпрограмма "Первичная медико-санитарная помощь. Профилактика заболеваний и формирование здорового образа жизни"</t>
  </si>
  <si>
    <t>Основное мероприятие "Первичная медико-санитарная помощь, а также система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t>
  </si>
  <si>
    <t>Созадание региональной модели формирования стратегии здорового образа жизни на основе 5 элементов</t>
  </si>
  <si>
    <t>Основное мероприятие "Обеспечение населения лекарственными препаратами, медицинскими изделиями, специализированными продуктами лечебного питания для детей-инвалидов в амбулаторных условиях"</t>
  </si>
  <si>
    <t xml:space="preserve">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 </t>
  </si>
  <si>
    <t xml:space="preserve"> "Оказание специализированной медицинской помощи, скорой, в том числе скорой специализированной, медицинской помощи, медицинской эвакуации" </t>
  </si>
  <si>
    <t>Расходы на обеспечение деятельности государственных казенных учреждений в сфере специализированной, в том числе высокотехнологичной, скорой, в том числе скорая специализированной, медицинской помощи</t>
  </si>
  <si>
    <t>Предоставление государственным бюджетным и автономным учреждениям субсидий в сфере специализированной медицинской и скорой помощи</t>
  </si>
  <si>
    <t>"Высокотехнологичная медицинская помощь"</t>
  </si>
  <si>
    <t>Охрана здоровья матери и ребенка</t>
  </si>
  <si>
    <t>Закупка оборудования и расходных материалов для проведения пренатальной (дородовой) диагностики нарушений развития ребенка</t>
  </si>
  <si>
    <t>Санаторно-курортное лечение</t>
  </si>
  <si>
    <t>Паллиативная медицинская помощь</t>
  </si>
  <si>
    <t>Подпрограмма "Управление и кадровое обеспечение"</t>
  </si>
  <si>
    <t>Подпрограмма "Организация территориальной модели здравоохранения Ленинградской области"</t>
  </si>
  <si>
    <t>Создание территориальной модели оказания медицинской помощи</t>
  </si>
  <si>
    <t>Приоритетный проект</t>
  </si>
  <si>
    <t>Ленинградский областной центр медицинской реабилитации</t>
  </si>
  <si>
    <t>Строительство областной детской больницы с поликлиникой в г. Сертолово, Всеволожского района Ленинградской области. 1 этап - поликлиника,</t>
  </si>
  <si>
    <t>Создание онкологического центра. 1 этап - формирование концепции</t>
  </si>
  <si>
    <t xml:space="preserve">Мероприятия, направленные на укрепление материально-технической базы учреждений здравоохранения </t>
  </si>
  <si>
    <t>Предоставление межбюджетных трансфертов ТФОМС Ленинграсдкой области на дополнительное финансовое обеспечение за оказанную медицинскую помощь в других субъектах Российской Федерации, застрахованных в Ленинградской области</t>
  </si>
  <si>
    <t>\</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</si>
  <si>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t>
  </si>
  <si>
    <t>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С</t>
  </si>
  <si>
    <t>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t>
  </si>
  <si>
    <t>Обеспечение медицинской деятельности, связанной с донорством органов человека в целях трансплантации</t>
  </si>
  <si>
    <t>кроме того, за счет остатка средств на 01.01.2018 г.</t>
  </si>
  <si>
    <t>Развитие паллиативной медицинской помощи за счет средств резервного фонда Правительства Российской Федерации</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</si>
  <si>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</si>
  <si>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Обеспечение лекарственными препаратами, включая обезболивающие, медицинскими изделиями, в том числе для использования на дому, медицинских организаций, оказывающих паллиативную медицинскую помощь</t>
  </si>
  <si>
    <t>Федеральный проект</t>
  </si>
  <si>
    <t>Федеральный проект "Развитие детского здравоохранения, включая создание современной инфраструктуры оказания медицинской помощи детям"</t>
  </si>
  <si>
    <t>Федеральный проект "Развитие системы оказания  первичной медико-санитарной помощи"</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</si>
  <si>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</si>
  <si>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t>
  </si>
  <si>
    <t>Федеральный проект "Старшее поколение"</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</si>
  <si>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</si>
  <si>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Обеспечение закупки авиационных работ органами государственной власти субъектов Российской Федерации в целях оказания медицинской помощи</t>
  </si>
  <si>
    <t>Основное мероприятие"Реализация в Ленинградской области государственной информационной системы в сфере здравоохранения соответствующей требованиямМинистерства здравоохранения Российской Федерации и подключенной к государственной информационной системе "Здравоохранение" (ЕГИСЗ)"</t>
  </si>
  <si>
    <t>Федеральный проект "Создание единого цифрового контура в здравоохранении на основе единой государственной информационной системы в сфере здравоохранения (ЕГИСЗ)"</t>
  </si>
  <si>
    <t>Строительство поликлиники на 600 посещений в смену в дер. Кудрово Всеволожского района Ленинградской области</t>
  </si>
  <si>
    <t>Мероприятия, направленные на укрепление материально-технической базы учреждений здравоохранения (паллиативная помощь)</t>
  </si>
  <si>
    <t>Федеральный проект "Борьба с сердечно-сосудистыми заболеваниями"</t>
  </si>
  <si>
    <t>Оснащение оборудованием региональных сосудистых центров и первичных сосудистых отделений</t>
  </si>
  <si>
    <t>Федеральный проект "Борьба с онкологическими заболеваниями"</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</si>
  <si>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</si>
  <si>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Строительство амбулаторно-поликлинического комплекса, пос.Тельмана, Тосненский район</t>
  </si>
  <si>
    <t xml:space="preserve">Пищеблок для стационара Ивангородской городской больницы ГБУЗ ЛО "Кингисеппская МБ" в т.ч. Проектирование </t>
  </si>
  <si>
    <t>Строительство врачебной амбулатории на 110 посещений в п. Дубровка Всеволожского муниципального  района  Ленинградской области</t>
  </si>
  <si>
    <t>Строительство здания морга в г. Кингисепп</t>
  </si>
  <si>
    <t>Строительство врачебной амбулатории в пос. Толмачево на 110 посещений и постом скорой медицинской помощи</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</si>
  <si>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 расположены на территории Санкт-Петербурга и Ленинградской области, лицам, находящимся на диспансерным наблюденеием в связи с туберкулезом, и больным туберкулезом ( распространяется в том числе на законных представителей несовершеннолетних лиц)</t>
  </si>
  <si>
    <t>Обеспечение лекарственными препаратами пациентов высокого риска осложнений и развития сердечно-сосудистых заболеваний, находящихся на диспансерном наблюдении</t>
  </si>
  <si>
    <t>Завершение строительства здания морга со зданием ритуальных помещений в г. Тосно</t>
  </si>
  <si>
    <t>Компенсация в размере не более 200 рублей в месяц за проезд по территории Ленинградской области, Санкт-Петербурга на общественном транспорте от места жительства к месту работу и обратно медицинским работникам государственных организаций здравоохранения Ленинградской области, оказывающтх медицинскую помощь гражданам, у которых выявлена новая коронавирусная инфекция (COVID-19), и лицам из групп риска заражения новой коронавирусной инфекцией (COVID-19)</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</si>
  <si>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</si>
  <si>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Предоставление межбюджетных трансфертов ТФОМС Ленинградской области на обеспечение организации питания в условиях дневного стационара</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</si>
  <si>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</si>
  <si>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Развитие экспорта медицинских услуг</t>
  </si>
  <si>
    <t xml:space="preserve">Обеспечение медицинских организаций системы здравоохранения квалифицированными кадрами
</t>
  </si>
  <si>
    <t xml:space="preserve">Осуществление выплат единовременного пособия выпускникам медицинских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 </t>
  </si>
  <si>
    <t>Выплата именной стипендии в период обучения по программам специалиста и ординатуры  по договорам о целевом обучении</t>
  </si>
  <si>
    <t>Приобретение автоматизированных рабочих мест, оргтехники и серверного оборудования для нужд государственных медицинских организаций</t>
  </si>
  <si>
    <t>Сопровождение регионального сегмента единой государственной информационной системы здравоохранения</t>
  </si>
  <si>
    <t>Создание/развитие медицинских и лабораторных информационных систем регионального сегмента единой государственной информационной системы в сфере здравоохранения</t>
  </si>
  <si>
    <t>Федеральный проект "Безопасность дорожного движения"</t>
  </si>
  <si>
    <t xml:space="preserve">Оснащение оборудованием и автотранспортом (реализация отдельных мероприятий </t>
  </si>
  <si>
    <t xml:space="preserve">Страховые взносы на обязательное мединское страхование неработающего населения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</si>
  <si>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</si>
  <si>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Поликлиника на 600 посещений в смену в г.п. Новоселье Ломоносовского района</t>
  </si>
  <si>
    <t xml:space="preserve">Проектирование и строительство поликлиники на 380 посещений в смену в г.Выборг, в т.ч. проектирование </t>
  </si>
  <si>
    <t>Строительство поликлиники на 600 посещений в смену в районе Западного Мурино Всеволожского района</t>
  </si>
  <si>
    <t>Поликлиника на 600 посещений в смену на территории ГБУЗ ЛО
«Кировская межрайонная больница»</t>
  </si>
  <si>
    <t>Выплаты стимулирующего характера за особые условия и дополнительную нагрузку медицинскую работникам, оказывающую медицинскую помощь гражданам, у которых выявлена новая коронавирусная инфекция, и лицам из групп риска заражения</t>
  </si>
  <si>
    <t>Финансовое обеспечение закупки лекарственных препаратов в целях оказания медицинской помощи пациентам с коронавирусной инфекцией</t>
  </si>
  <si>
    <t>Предоставление субвенции ФФОМС</t>
  </si>
  <si>
    <t>Сведения о достигнутых результатах</t>
  </si>
  <si>
    <t>Наименование  основного мероприятия, мероприятия, проекта, мероприятия основного мепроприятия, мероприятия проекта</t>
  </si>
  <si>
    <t>Объем финансового обеспечения государственной программы  в отчетном году, тыс. руб.</t>
  </si>
  <si>
    <t>Фактическое финансирование государственной программы на отчетную дату (нарастающим итогом), тыс. руб.</t>
  </si>
  <si>
    <t xml:space="preserve">Строительство врачебной амбулатории, на 110 посещений и постом скорой медицинской помощи в пос. Толмачево Лужского района </t>
  </si>
  <si>
    <t>Функционирование  75 пунктов выдачи льготных лекарственных препаратов</t>
  </si>
  <si>
    <t>Доля трансплантированных органов из числа
заготовленных для трансплантации - 100 процентов</t>
  </si>
  <si>
    <t>Оплата страховых взносов за неработающих граждан Ленинградской области - 100 процентов, Обеспечено 730667 неработающих граждан</t>
  </si>
  <si>
    <t>Предоставление межбюджетных трансфертов, передаваемых из областного бюджета Ленинградской области бюджету Территориального фонда обязательного медицинского страхования  на увеличение средней заработной платы врачей, среднего (фармацевтического) и младшего медицинского персонала в сфере ОМС - 100%</t>
  </si>
  <si>
    <t xml:space="preserve"> Предоставление межбюджетных трансфертов, передаваемых из областного бюджета Ленинградской области бюджету Территориального фонда обязательного медицинского страхования  на дополнительное обеспечение скорой медицинской помощи- 100%</t>
  </si>
  <si>
    <t>Предоставление межбюджетных трансфертов, передаваемых из областного бюджета Ленинградской области бюджету Территориального фонда обязательного медицинского страхования на дополнительное финансовое обеспечение за оказанную медицинскую помощь в других суъектах РФ, застрахованных в Ленинградской области - 100%</t>
  </si>
  <si>
    <t>Предоставление межбюджетных трансфертов, передаваемых из областного бюджета Ленинградской области бюджету Территориального фонда обязательного медицинского страхования на обеспечение организации питания в условиях дневного стационара- 100 процентов</t>
  </si>
  <si>
    <t>Количество выплат 31635</t>
  </si>
  <si>
    <t>Развитие 4  медицинских информационных систем/подсистем</t>
  </si>
  <si>
    <t>Объект введен в эксплуатацию 16.03.2021.</t>
  </si>
  <si>
    <t>Совершено 311 вылетов санитарной авиации, эвакуировано 306 чел</t>
  </si>
  <si>
    <t>поставлены и функционируют 2 автомобиля скорой медицинской помощи класса «С». Также введен в эксплуатацию анализатор</t>
  </si>
  <si>
    <t>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</si>
  <si>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Приобретение средств диагностики коронавирусной инфекции</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</si>
  <si>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</si>
  <si>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</si>
  <si>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Софинансирования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</si>
  <si>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 xml:space="preserve">Финансовое обеспечение расходных обязательств субъекта Российской Федерации по предоставлению межбюджетного трансферта бюджету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t>
  </si>
  <si>
    <t xml:space="preserve">Финансовое обеспечение расходных обязательств субъекта Российской Федерации по предоставлению межбюджетного трансферта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 -19), в рамках реализации территориальной программы обязательного медицинского страхования
</t>
  </si>
  <si>
    <t>100% -  закуплено диагностических средств</t>
  </si>
  <si>
    <t>Проведен профессиональный праздник "День медицинского работника" при участии Губернатора Ленинградской области</t>
  </si>
  <si>
    <t>22 работника получили награду</t>
  </si>
  <si>
    <t>3 работника удостоены почетным званием</t>
  </si>
  <si>
    <t>Осуществление единовременных выплат 57 врачам и 13 средним медицинским работникам</t>
  </si>
  <si>
    <t>Строительная готовность - 55%.</t>
  </si>
  <si>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t>
  </si>
  <si>
    <t>кроме того, за счет остатка средств федерального бюджета на 01.01.2021 г</t>
  </si>
  <si>
    <t>за январь-декабрь 2021 года</t>
  </si>
  <si>
    <t>Расходы связанные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t>
  </si>
  <si>
    <t>Оценка выполнения</t>
  </si>
  <si>
    <t>Оказание 9 казенными учреждениями Ленинградской области  первичной медико-санитарной  помощи. Количество посещений - 333 207 посещений</t>
  </si>
  <si>
    <t>Оказание 25 государственными бюджетными учреждениями здравоохранения Ленинградской области первичной медико-санитарной помощи
Количество посещений  - 428 631</t>
  </si>
  <si>
    <t>Проведено диагностирование на ВИЧ-инфекцию 440594 чел. ;  Охват мониторингом 96,8% больных ВИЧ-инфекцией.</t>
  </si>
  <si>
    <r>
      <t>Доля лиц, зараженных ВИЧ, состоящих под наблюдением от подлежащих - 85,1 процентов; доля лиц с ВИЧ-инфекцией, охваченных антиретровирусной терапией  от состоящих под наблюдением - 79,3</t>
    </r>
    <r>
      <rPr>
        <strike/>
        <sz val="12"/>
        <rFont val="Times New Roman"/>
        <family val="1"/>
        <charset val="204"/>
      </rPr>
      <t>%</t>
    </r>
    <r>
      <rPr>
        <sz val="12"/>
        <rFont val="Times New Roman"/>
        <family val="1"/>
        <charset val="204"/>
      </rPr>
      <t xml:space="preserve"> процентов</t>
    </r>
  </si>
  <si>
    <t xml:space="preserve">в ГКУЗ ЛОПТД было сделано ТЛЧ: микробиологических тестов на аппарате Васtec-960. -5020 исследований, также посевов сделано 3577. Молекулярно-генетических (МГМ) -42/120- на аппарате Hain/биочипы, соответственно. Проведены исследования методом GeneXpert – 2379 иссследований.  Проведена обработка очагов туберкулеза: камерная- 150, бескамерная -359. </t>
  </si>
  <si>
    <t>Количество человек, обеспеченных наркотическими лекарственными препаратами - 1219 человек</t>
  </si>
  <si>
    <t>Обеспечение лекарственными препаратами 182 пациента, страдающих жизнеугрожающие и хроническими прогрессирующими редкими (орфанными) заболеваниями</t>
  </si>
  <si>
    <t>Обеспечение лекарственными препаратами и медицинскими изделиями 61294 гражданина в соответствии с перечнем групп населения и категорий заболеваний, которые в соответствии с законодательством Российской Федерации отпускаются по рецептам врачей бесплатно</t>
  </si>
  <si>
    <t>Обеспечение лекарственными препаратами пациентов высокого риска осложнений и развития сердечно-сосудистых заболеваний, находящихся на диспансерном наблюдении - 8890 чел.</t>
  </si>
  <si>
    <t xml:space="preserve">Объем специализированной, за исключением высокотехнологичной медицинской помощи - 0,003 случаев госпитализации на 1 жителя (норматив).
Фактически исполнено:  6047случаев госпитализаций
</t>
  </si>
  <si>
    <t>Объем специализированной, включая высокотехнологичную, медицинской помощи - 0,008 пролеченных больных на 1 жителя; 0,026 вызовов на одного жителя (49628 вызовов скорой медицинской помощи  жителям Ленинградской области, объем специализированной мед. помощи -  14808 случаев госпитализации, включая ВМП)</t>
  </si>
  <si>
    <t>проведение стереотаксически ориентированного дистанционного лучевого лечения на 24 процедуры, лучевой терапии пучком протонов 6 процедур.</t>
  </si>
  <si>
    <t>Объем высокотехнологичной мед. помощи, не
включенной в базовую программу обязательного
медицинского страхования - 3374 случая госпитализации</t>
  </si>
  <si>
    <t>Обеспечение деятельности 1 государственного казенного учреждения Ленинградской области (Количество случаев госпитализации - 287, Койко-дней – 30193)</t>
  </si>
  <si>
    <t>Оказание паллиативной медицинской помощи (включая койки паллиативной медицинской помощи и койки сестринского ухода) 16 бюджетным учреждениями и 1 автономным учреждением -148791 койко-дней</t>
  </si>
  <si>
    <t>Приобретено 27 квартир</t>
  </si>
  <si>
    <t>1160 молодым специалистам осуществлена мера социальной поддержки</t>
  </si>
  <si>
    <t>выплачено 532 студентам и 147 ординаторам</t>
  </si>
  <si>
    <t>Осуществление мер социальной поддержки 555 медицинским работникам</t>
  </si>
  <si>
    <t>Осуществление единовременных компенсационных выплат 35 средним медицинским работникам</t>
  </si>
  <si>
    <t>Осуществление выплат 69 врачу и 74 средним медицинским работникам</t>
  </si>
  <si>
    <t>поставлено  и введено в эксплуатацию: МРТ, ангиограф, 4 рентгенодиагностических комплекса на 2 рабочих места, 4 ед. на 3 рабочих места, 2 ед. системы внутрисосудистых исследований, анализатор ПЦР, 4 системы ротационной атеректомии, 2 устройства для реканализации кровеносных сосудов, 2 аппарата электрохирургических, 4 аппарата для ингаляционного наркоза, 4 монитора-дефибриллятора, 6 ед. кардиомониторов прикроватных, 1 лапароскопическая стойка, 35 ед. электрокардиографических систем, 91 ед. амбулаторных регистраторов, гинекологическое кресло, электромиограф, аппарат рентгеновский для интраоперационного контроля, комплекс лечебно-диагностический подвижный,  а также 20 автомобилей скорой медицинской помощи.</t>
  </si>
  <si>
    <t>В соответствии с контрактом по паллиативной медицинской помощи в медицинские организации Ленинградской области поставлено 241 ед. медицинского оборудования. Так же поставлено 4 санитарных транспорта  «Медицинская служба» на базе LADA LARGUS.</t>
  </si>
  <si>
    <t xml:space="preserve">поставлено  и введено в эксплуатацию 43 единиц медицинского оборудования,  а также функционируют 180 автомобилей </t>
  </si>
  <si>
    <t>Лечение в условиях стационара прошли 725 взрослых</t>
  </si>
  <si>
    <t>202 случая компенсации стоимости проезда</t>
  </si>
  <si>
    <t>исполнено</t>
  </si>
  <si>
    <t>Модернизированы 2 лаборатории,осуществляющих диагностику инфекционных болезней</t>
  </si>
  <si>
    <t>Мероприятие неисполнено. Задержка поставщика. (Covid-19).Оставшееся оборудование будет поставлено в кратчайшие сроки в 2022 году</t>
  </si>
  <si>
    <t xml:space="preserve">Строительная готовность - 86%.  </t>
  </si>
  <si>
    <t>Работы по первому этапу "Инженерно-изыскательские работы" приняты и оплачены.
положит. Заключение получено. Заключен ГК.</t>
  </si>
  <si>
    <t>Гк заключен. Выполняются подготовительные работы</t>
  </si>
  <si>
    <t xml:space="preserve">Строительная готовность - 37%. </t>
  </si>
  <si>
    <t>Строительная готовность -74%.</t>
  </si>
  <si>
    <t>заключен ГК. Строительная площадка передана подрядчику 23.12.2021. Подрядчиком ведется работа по заключению договоров.</t>
  </si>
  <si>
    <t>Начинается проектирование. Получение положительного заключения – ориентировочно декабрь 2022 г.</t>
  </si>
  <si>
    <t>Выполнены инженерные изыскания, ПСД - 100%. Заключен ГК.</t>
  </si>
  <si>
    <t>неисполнено</t>
  </si>
  <si>
    <t>26 детям оказана вмп, в медицинских организациях других субьектов</t>
  </si>
  <si>
    <t>неисполено</t>
  </si>
  <si>
    <t>неисполнено, covid-19</t>
  </si>
  <si>
    <t>130936 пациента обеспечено лекарственными препаратми</t>
  </si>
  <si>
    <t>Привито 100% от плана</t>
  </si>
  <si>
    <t>закуплено 2 ед. оборудования</t>
  </si>
  <si>
    <t>закуплено 25 ед.оборудования</t>
  </si>
  <si>
    <t>Прошли углубленную диспансеризацию 32083 чел. (план - 32000)</t>
  </si>
  <si>
    <t>предоставлению межбюджетного трансферта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 -19), в рамках реализации территориальной программы обязательного медицинского страхования - 100%</t>
  </si>
  <si>
    <t>неисполнено. Торги не состоялись.</t>
  </si>
  <si>
    <t>20258 граждан оказана социальная услуга</t>
  </si>
  <si>
    <t>1567чел обеспечено</t>
  </si>
  <si>
    <t>Приобретено 346 автоматизированных рабочих места и 133 принтера</t>
  </si>
  <si>
    <t>Обеспечено сопровождение регионального сегмента ЕГИСЗ</t>
  </si>
  <si>
    <t>Неисполнено</t>
  </si>
  <si>
    <t>Обеспечение информационной безопасности при эксплуатации регионального сегмента единой государственной инфармационной системы здравоохранения</t>
  </si>
  <si>
    <t>Обеспечена информационная безопасность при эксплуатации регионального сегмента единой государственной инфармационной системы здравоохранения</t>
  </si>
  <si>
    <t>Готовность объекта строительства - 75 процентов</t>
  </si>
  <si>
    <t>Вакцинация 100% от плана.</t>
  </si>
  <si>
    <t>Было совершено 24 312 донаций 11790 доноров</t>
  </si>
  <si>
    <t>Количество внедренных элементов региональной модели формирования стратегии здорового образа жизни - 4. Диспансеризация и профилактические осмотры - 421 тыс.чел., диспансерное наблюдение - 1077 тыс. выявленных заболеваний</t>
  </si>
  <si>
    <t xml:space="preserve">7124 человек </t>
  </si>
  <si>
    <t>6816 человек, единый показатель за Фед.бюджет</t>
  </si>
  <si>
    <t>7124 человек единый показатель за областной бюджет</t>
  </si>
  <si>
    <t>кроме того, за счет остатка средств на 01.01.2021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</si>
</sst>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36"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Times New Roman"/>
      <family val="1"/>
      <charset val="204"/>
    </font>
    <font>
      <sz val="11"/>
      <color indexed="17"/>
      <name val="Calibri"/>
      <family val="2"/>
      <charset val="204"/>
    </font>
    <font>
      <sz val="8"/>
      <name val="Arial Cyr"/>
      <charset val="204"/>
    </font>
    <font>
      <b/>
      <sz val="14"/>
      <name val="Times New Roman"/>
      <family val="1"/>
      <charset val="204"/>
    </font>
    <font>
      <sz val="10"/>
      <name val="Arial"/>
      <family val="2"/>
      <charset val="204"/>
    </font>
    <font>
      <b/>
      <sz val="12"/>
      <name val="Times New Roman"/>
      <family val="1"/>
      <charset val="204"/>
    </font>
    <font>
      <sz val="11"/>
      <name val="Times New Roman"/>
      <family val="1"/>
      <charset val="204"/>
    </font>
    <font>
      <sz val="12"/>
      <name val="Times New Roman"/>
      <family val="1"/>
      <charset val="204"/>
    </font>
    <font>
      <sz val="8"/>
      <name val="Times New Roman"/>
      <family val="1"/>
      <charset val="204"/>
    </font>
    <font>
      <b/>
      <sz val="10"/>
      <name val="Arial Cyr"/>
      <charset val="204"/>
    </font>
    <font>
      <b/>
      <sz val="11"/>
      <name val="Times New Roman"/>
      <family val="1"/>
      <charset val="204"/>
    </font>
    <font>
      <sz val="12"/>
      <name val="Arial Cyr"/>
      <charset val="204"/>
    </font>
    <font>
      <b/>
      <sz val="12"/>
      <color rgb="FFFF0000"/>
      <name val="Times New Roman"/>
      <family val="1"/>
      <charset val="204"/>
    </font>
    <font>
      <b/>
      <sz val="12"/>
      <color theme="1"/>
      <name val="Times New Roman"/>
      <family val="1"/>
      <charset val="204"/>
    </font>
    <font>
      <sz val="12"/>
      <color theme="1"/>
      <name val="Times New Roman"/>
      <family val="1"/>
      <charset val="204"/>
    </font>
    <font>
      <sz val="12"/>
      <color rgb="FFFF0000"/>
      <name val="Times New Roman"/>
      <family val="1"/>
      <charset val="204"/>
    </font>
    <font>
      <sz val="14"/>
      <name val="Times New Roman"/>
      <family val="1"/>
      <charset val="204"/>
    </font>
    <font>
      <strike/>
      <sz val="12"/>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 fillId="0" borderId="0"/>
    <xf numFmtId="0" fontId="14" fillId="3" borderId="0" applyNumberFormat="0" applyBorder="0" applyAlignment="0" applyProtection="0"/>
    <xf numFmtId="0" fontId="15" fillId="0" borderId="0" applyNumberFormat="0" applyFill="0" applyBorder="0" applyAlignment="0" applyProtection="0"/>
    <xf numFmtId="0" fontId="1" fillId="23"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0" fontId="19" fillId="4" borderId="0" applyNumberFormat="0" applyBorder="0" applyAlignment="0" applyProtection="0"/>
  </cellStyleXfs>
  <cellXfs count="94">
    <xf numFmtId="0" fontId="0" fillId="0" borderId="0" xfId="0"/>
    <xf numFmtId="0" fontId="24" fillId="0" borderId="10" xfId="36" applyFont="1" applyFill="1" applyBorder="1" applyAlignment="1">
      <alignment horizontal="center" vertical="center" wrapText="1"/>
    </xf>
    <xf numFmtId="0" fontId="0" fillId="0" borderId="0" xfId="0" applyBorder="1"/>
    <xf numFmtId="0" fontId="0" fillId="0" borderId="10" xfId="0" applyBorder="1"/>
    <xf numFmtId="0" fontId="24" fillId="0" borderId="10" xfId="36" applyNumberFormat="1" applyFont="1" applyFill="1" applyBorder="1" applyAlignment="1">
      <alignment horizontal="center" vertical="center" wrapText="1"/>
    </xf>
    <xf numFmtId="0" fontId="0" fillId="0" borderId="0" xfId="0" applyFill="1" applyBorder="1"/>
    <xf numFmtId="0" fontId="0" fillId="0" borderId="10" xfId="0" applyFill="1" applyBorder="1"/>
    <xf numFmtId="49" fontId="24" fillId="0" borderId="10" xfId="36" applyNumberFormat="1" applyFont="1" applyFill="1" applyBorder="1" applyAlignment="1">
      <alignment horizontal="center" vertical="center" wrapText="1"/>
    </xf>
    <xf numFmtId="0" fontId="27" fillId="0" borderId="0" xfId="0" applyFont="1" applyFill="1" applyBorder="1"/>
    <xf numFmtId="0" fontId="27" fillId="0" borderId="10" xfId="0" applyFont="1" applyFill="1" applyBorder="1"/>
    <xf numFmtId="0" fontId="18" fillId="0" borderId="0" xfId="0" applyFont="1" applyFill="1"/>
    <xf numFmtId="164" fontId="25" fillId="0" borderId="0" xfId="36" applyNumberFormat="1" applyFont="1" applyFill="1" applyBorder="1" applyAlignment="1">
      <alignment horizontal="center" vertical="center"/>
    </xf>
    <xf numFmtId="4" fontId="25" fillId="0" borderId="0" xfId="0" applyNumberFormat="1" applyFont="1" applyFill="1" applyBorder="1" applyAlignment="1">
      <alignment horizontal="center"/>
    </xf>
    <xf numFmtId="164" fontId="18" fillId="0" borderId="0" xfId="36" applyNumberFormat="1" applyFont="1" applyFill="1" applyBorder="1" applyAlignment="1">
      <alignment horizontal="center" vertical="center"/>
    </xf>
    <xf numFmtId="0" fontId="25" fillId="0" borderId="0" xfId="0" applyFont="1" applyFill="1"/>
    <xf numFmtId="0" fontId="1" fillId="0" borderId="0" xfId="0" applyFont="1" applyFill="1"/>
    <xf numFmtId="0" fontId="0" fillId="0" borderId="0" xfId="0" applyFill="1"/>
    <xf numFmtId="4" fontId="18" fillId="0" borderId="0" xfId="0" applyNumberFormat="1" applyFont="1" applyFill="1" applyBorder="1" applyAlignment="1">
      <alignment horizontal="center"/>
    </xf>
    <xf numFmtId="0" fontId="29" fillId="0" borderId="0" xfId="0" applyFont="1" applyFill="1"/>
    <xf numFmtId="0" fontId="1" fillId="0" borderId="0" xfId="0" applyFont="1"/>
    <xf numFmtId="0" fontId="29" fillId="0" borderId="0" xfId="0" applyFont="1"/>
    <xf numFmtId="2" fontId="23" fillId="0" borderId="10" xfId="36" applyNumberFormat="1" applyFont="1" applyFill="1" applyBorder="1" applyAlignment="1">
      <alignment horizontal="center" vertical="center" wrapText="1"/>
    </xf>
    <xf numFmtId="4" fontId="29" fillId="0" borderId="0" xfId="0" applyNumberFormat="1" applyFont="1" applyFill="1"/>
    <xf numFmtId="0" fontId="23" fillId="0" borderId="10" xfId="36" applyFont="1" applyFill="1" applyBorder="1" applyAlignment="1">
      <alignment horizontal="right" vertical="center" wrapText="1"/>
    </xf>
    <xf numFmtId="0" fontId="25" fillId="0" borderId="10" xfId="36" applyFont="1" applyFill="1" applyBorder="1" applyAlignment="1">
      <alignment horizontal="left" vertical="top" wrapText="1"/>
    </xf>
    <xf numFmtId="0" fontId="25" fillId="0" borderId="11" xfId="36" applyFont="1" applyFill="1" applyBorder="1" applyAlignment="1">
      <alignment horizontal="left" vertical="top" wrapText="1"/>
    </xf>
    <xf numFmtId="0" fontId="25" fillId="0" borderId="10" xfId="0" applyFont="1" applyFill="1" applyBorder="1" applyAlignment="1">
      <alignment horizontal="left" vertical="top" wrapText="1"/>
    </xf>
    <xf numFmtId="0" fontId="25" fillId="0" borderId="10" xfId="36" applyFont="1" applyFill="1" applyBorder="1" applyAlignment="1">
      <alignment horizontal="left" vertical="center" wrapText="1"/>
    </xf>
    <xf numFmtId="0" fontId="29" fillId="0" borderId="0" xfId="0" applyFont="1" applyBorder="1"/>
    <xf numFmtId="0" fontId="30" fillId="0" borderId="10" xfId="36" applyFont="1" applyFill="1" applyBorder="1" applyAlignment="1">
      <alignment horizontal="right" vertical="center" wrapText="1"/>
    </xf>
    <xf numFmtId="0" fontId="31" fillId="0" borderId="10" xfId="36" applyFont="1" applyFill="1" applyBorder="1" applyAlignment="1">
      <alignment horizontal="right" vertical="center" wrapText="1"/>
    </xf>
    <xf numFmtId="0" fontId="32" fillId="0" borderId="11" xfId="36" applyFont="1" applyFill="1" applyBorder="1" applyAlignment="1">
      <alignment horizontal="left" vertical="top" wrapText="1"/>
    </xf>
    <xf numFmtId="0" fontId="32" fillId="0" borderId="10" xfId="36" applyFont="1" applyFill="1" applyBorder="1" applyAlignment="1">
      <alignment horizontal="left" vertical="top" wrapText="1"/>
    </xf>
    <xf numFmtId="165" fontId="25" fillId="0" borderId="10" xfId="36" applyNumberFormat="1" applyFont="1" applyFill="1" applyBorder="1" applyAlignment="1">
      <alignment horizontal="center" vertical="center"/>
    </xf>
    <xf numFmtId="165" fontId="26" fillId="0" borderId="10" xfId="36" applyNumberFormat="1" applyFont="1" applyFill="1" applyBorder="1" applyAlignment="1">
      <alignment horizontal="center" vertical="center"/>
    </xf>
    <xf numFmtId="165" fontId="25" fillId="0" borderId="10" xfId="43" applyNumberFormat="1" applyFont="1" applyFill="1" applyBorder="1" applyAlignment="1">
      <alignment horizontal="center" vertical="center" wrapText="1"/>
    </xf>
    <xf numFmtId="165" fontId="25" fillId="0" borderId="10" xfId="42" applyNumberFormat="1" applyFont="1" applyFill="1" applyBorder="1" applyAlignment="1" applyProtection="1">
      <alignment horizontal="center" vertical="center" wrapText="1"/>
    </xf>
    <xf numFmtId="165" fontId="26" fillId="0" borderId="10" xfId="43" applyNumberFormat="1" applyFont="1" applyFill="1" applyBorder="1" applyAlignment="1">
      <alignment horizontal="center" vertical="center" wrapText="1"/>
    </xf>
    <xf numFmtId="165" fontId="23" fillId="0" borderId="10" xfId="36" applyNumberFormat="1" applyFont="1" applyFill="1" applyBorder="1" applyAlignment="1">
      <alignment horizontal="center" vertical="center" wrapText="1"/>
    </xf>
    <xf numFmtId="165" fontId="25" fillId="0" borderId="10" xfId="36" applyNumberFormat="1" applyFont="1" applyFill="1" applyBorder="1" applyAlignment="1">
      <alignment horizontal="center" vertical="center" wrapText="1"/>
    </xf>
    <xf numFmtId="165" fontId="25" fillId="0" borderId="10" xfId="0" applyNumberFormat="1" applyFont="1" applyFill="1" applyBorder="1" applyAlignment="1">
      <alignment horizontal="center" vertical="center"/>
    </xf>
    <xf numFmtId="165" fontId="32" fillId="0" borderId="10" xfId="36" applyNumberFormat="1" applyFont="1" applyFill="1" applyBorder="1" applyAlignment="1">
      <alignment horizontal="center" vertical="center" wrapText="1"/>
    </xf>
    <xf numFmtId="165" fontId="31" fillId="0" borderId="10" xfId="36" applyNumberFormat="1" applyFont="1" applyFill="1" applyBorder="1" applyAlignment="1">
      <alignment horizontal="center" vertical="center" wrapText="1"/>
    </xf>
    <xf numFmtId="165" fontId="33" fillId="0" borderId="10" xfId="36" applyNumberFormat="1" applyFont="1" applyFill="1" applyBorder="1" applyAlignment="1">
      <alignment horizontal="center" vertical="center"/>
    </xf>
    <xf numFmtId="165" fontId="0" fillId="0" borderId="10" xfId="0" applyNumberFormat="1" applyFill="1" applyBorder="1"/>
    <xf numFmtId="0" fontId="23" fillId="0" borderId="10" xfId="36" applyFont="1" applyFill="1" applyBorder="1" applyAlignment="1">
      <alignment horizontal="right" vertical="center" wrapText="1"/>
    </xf>
    <xf numFmtId="0" fontId="23" fillId="0" borderId="10" xfId="36" applyFont="1" applyFill="1" applyBorder="1" applyAlignment="1">
      <alignment horizontal="right" vertical="center" wrapText="1"/>
    </xf>
    <xf numFmtId="0" fontId="25" fillId="0" borderId="10" xfId="0" applyFont="1" applyBorder="1" applyAlignment="1">
      <alignment vertical="top"/>
    </xf>
    <xf numFmtId="0" fontId="25" fillId="0" borderId="10" xfId="0" applyFont="1" applyBorder="1" applyAlignment="1">
      <alignment vertical="top" wrapText="1"/>
    </xf>
    <xf numFmtId="0" fontId="25" fillId="0" borderId="10" xfId="0" applyFont="1" applyFill="1" applyBorder="1" applyAlignment="1">
      <alignment vertical="top" wrapText="1"/>
    </xf>
    <xf numFmtId="0" fontId="25" fillId="24" borderId="10" xfId="0" applyFont="1" applyFill="1" applyBorder="1" applyAlignment="1">
      <alignment vertical="top" wrapText="1"/>
    </xf>
    <xf numFmtId="0" fontId="23" fillId="0" borderId="10" xfId="36" applyFont="1" applyFill="1" applyBorder="1" applyAlignment="1">
      <alignment horizontal="right" vertical="center" wrapText="1"/>
    </xf>
    <xf numFmtId="4" fontId="34" fillId="0" borderId="10" xfId="0" applyNumberFormat="1" applyFont="1" applyFill="1" applyBorder="1" applyAlignment="1">
      <alignment horizontal="center" vertical="top" wrapText="1"/>
    </xf>
    <xf numFmtId="0" fontId="25" fillId="0" borderId="10" xfId="0" applyFont="1" applyFill="1" applyBorder="1" applyAlignment="1">
      <alignment vertical="top"/>
    </xf>
    <xf numFmtId="0" fontId="22"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4" fontId="0" fillId="0" borderId="10" xfId="0" applyNumberFormat="1" applyFill="1" applyBorder="1"/>
    <xf numFmtId="0" fontId="22" fillId="0" borderId="10" xfId="0" applyFont="1" applyFill="1" applyBorder="1" applyAlignment="1">
      <alignment horizontal="center" vertical="center" wrapText="1"/>
    </xf>
    <xf numFmtId="0" fontId="29" fillId="0" borderId="10" xfId="0" applyFont="1" applyBorder="1" applyAlignment="1">
      <alignment wrapText="1"/>
    </xf>
    <xf numFmtId="0" fontId="0" fillId="0" borderId="0" xfId="0" applyAlignment="1">
      <alignment wrapText="1"/>
    </xf>
    <xf numFmtId="0" fontId="0" fillId="0" borderId="10" xfId="0" applyBorder="1" applyAlignment="1">
      <alignment wrapText="1"/>
    </xf>
    <xf numFmtId="0" fontId="29" fillId="0" borderId="10" xfId="0" applyFont="1" applyFill="1" applyBorder="1" applyAlignment="1">
      <alignment wrapText="1"/>
    </xf>
    <xf numFmtId="4" fontId="29" fillId="0" borderId="10" xfId="0" applyNumberFormat="1" applyFont="1" applyBorder="1" applyAlignment="1">
      <alignment wrapText="1"/>
    </xf>
    <xf numFmtId="0" fontId="0" fillId="0" borderId="0" xfId="0" applyBorder="1" applyAlignment="1">
      <alignment wrapText="1"/>
    </xf>
    <xf numFmtId="0" fontId="29" fillId="0" borderId="10" xfId="0" applyFont="1" applyBorder="1" applyAlignment="1">
      <alignment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vertical="center" wrapText="1"/>
    </xf>
    <xf numFmtId="0" fontId="25" fillId="25" borderId="10" xfId="0" applyFont="1" applyFill="1" applyBorder="1" applyAlignment="1">
      <alignment vertical="top" wrapText="1"/>
    </xf>
    <xf numFmtId="0" fontId="23" fillId="0" borderId="10" xfId="36" applyFont="1" applyFill="1" applyBorder="1" applyAlignment="1">
      <alignment horizontal="right" vertical="center" wrapText="1"/>
    </xf>
    <xf numFmtId="165" fontId="25" fillId="25" borderId="10" xfId="36" applyNumberFormat="1" applyFont="1" applyFill="1" applyBorder="1" applyAlignment="1">
      <alignment horizontal="center" vertical="center" wrapText="1"/>
    </xf>
    <xf numFmtId="0" fontId="21" fillId="0" borderId="10" xfId="0" applyFont="1" applyFill="1" applyBorder="1" applyAlignment="1">
      <alignment horizontal="right"/>
    </xf>
    <xf numFmtId="0" fontId="23" fillId="0" borderId="10" xfId="36" applyFont="1" applyFill="1" applyBorder="1" applyAlignment="1">
      <alignment horizontal="right" vertical="center" wrapText="1"/>
    </xf>
    <xf numFmtId="0" fontId="23" fillId="0" borderId="12" xfId="36" applyFont="1" applyFill="1" applyBorder="1" applyAlignment="1">
      <alignment horizontal="center" vertical="center" wrapText="1"/>
    </xf>
    <xf numFmtId="0" fontId="23" fillId="0" borderId="13" xfId="36" applyFont="1" applyFill="1" applyBorder="1" applyAlignment="1">
      <alignment horizontal="center" vertical="center" wrapText="1"/>
    </xf>
    <xf numFmtId="0" fontId="23" fillId="0" borderId="11" xfId="36"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8" fillId="0" borderId="12" xfId="36" applyFont="1" applyFill="1" applyBorder="1" applyAlignment="1">
      <alignment horizontal="right" vertical="center" wrapText="1"/>
    </xf>
    <xf numFmtId="0" fontId="28" fillId="0" borderId="11" xfId="36" applyFont="1" applyFill="1" applyBorder="1" applyAlignment="1">
      <alignment horizontal="right" vertical="center" wrapText="1"/>
    </xf>
    <xf numFmtId="49" fontId="23" fillId="0" borderId="12" xfId="36" applyNumberFormat="1" applyFont="1" applyFill="1" applyBorder="1" applyAlignment="1">
      <alignment horizontal="center" vertical="center" wrapText="1"/>
    </xf>
    <xf numFmtId="49" fontId="23" fillId="0" borderId="13" xfId="36" applyNumberFormat="1" applyFont="1" applyFill="1" applyBorder="1" applyAlignment="1">
      <alignment horizontal="center" vertical="center" wrapText="1"/>
    </xf>
    <xf numFmtId="49" fontId="23" fillId="0" borderId="11" xfId="36" applyNumberFormat="1" applyFont="1" applyFill="1" applyBorder="1" applyAlignment="1">
      <alignment horizontal="center" vertical="center" wrapText="1"/>
    </xf>
    <xf numFmtId="49" fontId="23" fillId="0" borderId="12" xfId="36" applyNumberFormat="1" applyFont="1" applyFill="1" applyBorder="1" applyAlignment="1">
      <alignment horizontal="right" vertical="center" wrapText="1"/>
    </xf>
    <xf numFmtId="49" fontId="23" fillId="0" borderId="11" xfId="36" applyNumberFormat="1" applyFont="1" applyFill="1" applyBorder="1" applyAlignment="1">
      <alignment horizontal="right" vertical="center" wrapText="1"/>
    </xf>
    <xf numFmtId="0" fontId="23" fillId="0" borderId="12" xfId="36" applyFont="1" applyFill="1" applyBorder="1" applyAlignment="1">
      <alignment horizontal="right" vertical="center" wrapText="1"/>
    </xf>
    <xf numFmtId="0" fontId="23" fillId="0" borderId="11" xfId="36" applyFont="1" applyFill="1" applyBorder="1" applyAlignment="1">
      <alignment horizontal="right" vertical="center" wrapText="1"/>
    </xf>
    <xf numFmtId="0" fontId="22" fillId="0" borderId="10" xfId="0" applyFont="1" applyFill="1" applyBorder="1" applyAlignment="1">
      <alignment horizontal="center" vertical="center" wrapText="1"/>
    </xf>
    <xf numFmtId="0" fontId="21" fillId="0" borderId="0" xfId="0" applyFont="1" applyBorder="1" applyAlignment="1">
      <alignment horizontal="center"/>
    </xf>
    <xf numFmtId="0" fontId="22" fillId="0" borderId="10" xfId="0" applyFont="1" applyFill="1" applyBorder="1" applyAlignment="1">
      <alignment horizontal="center" vertical="center"/>
    </xf>
    <xf numFmtId="0" fontId="21" fillId="0" borderId="14" xfId="0" applyFont="1" applyBorder="1" applyAlignment="1">
      <alignment horizontal="center"/>
    </xf>
  </cellXfs>
  <cellStyles count="45">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3"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Финансовый" xfId="42" builtinId="3"/>
    <cellStyle name="Финансовый 4" xfId="43"/>
    <cellStyle name="Хороший"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E310"/>
  <sheetViews>
    <sheetView tabSelected="1" topLeftCell="F149" zoomScale="70" zoomScaleNormal="70" zoomScalePageLayoutView="60" workbookViewId="0">
      <selection activeCell="N153" sqref="K153:N153"/>
    </sheetView>
  </sheetViews>
  <sheetFormatPr defaultRowHeight="15" x14ac:dyDescent="0.2"/>
  <cols>
    <col min="1" max="1" width="19.5703125" style="15" bestFit="1" customWidth="1"/>
    <col min="2" max="2" width="59.7109375" style="19" customWidth="1"/>
    <col min="3" max="3" width="21.28515625" style="20" bestFit="1" customWidth="1"/>
    <col min="4" max="4" width="17.5703125" style="18" customWidth="1"/>
    <col min="5" max="5" width="17.140625" customWidth="1"/>
    <col min="6" max="6" width="18.42578125" bestFit="1" customWidth="1"/>
    <col min="7" max="7" width="20" style="20" customWidth="1"/>
    <col min="8" max="8" width="18" style="18" bestFit="1" customWidth="1"/>
    <col min="9" max="9" width="20.85546875" customWidth="1"/>
    <col min="10" max="10" width="17.85546875" customWidth="1"/>
    <col min="11" max="11" width="20.85546875" style="20" bestFit="1" customWidth="1"/>
    <col min="12" max="12" width="22.7109375" style="18" customWidth="1"/>
    <col min="13" max="13" width="23.42578125" customWidth="1"/>
    <col min="14" max="14" width="16.140625" customWidth="1"/>
    <col min="15" max="15" width="37" customWidth="1"/>
    <col min="16" max="16" width="19.5703125" style="59" customWidth="1"/>
  </cols>
  <sheetData>
    <row r="1" spans="1:161" ht="18.75" x14ac:dyDescent="0.3">
      <c r="A1" s="91" t="s">
        <v>0</v>
      </c>
      <c r="B1" s="91"/>
      <c r="C1" s="91"/>
      <c r="D1" s="91"/>
      <c r="E1" s="91"/>
      <c r="F1" s="91"/>
      <c r="G1" s="91"/>
      <c r="H1" s="91"/>
      <c r="I1" s="91"/>
      <c r="J1" s="91"/>
      <c r="K1" s="91"/>
      <c r="L1" s="91"/>
      <c r="M1" s="91"/>
      <c r="N1" s="91"/>
    </row>
    <row r="2" spans="1:161" ht="18.75" x14ac:dyDescent="0.3">
      <c r="A2" s="91" t="s">
        <v>1</v>
      </c>
      <c r="B2" s="91"/>
      <c r="C2" s="91"/>
      <c r="D2" s="91"/>
      <c r="E2" s="91"/>
      <c r="F2" s="91"/>
      <c r="G2" s="91"/>
      <c r="H2" s="91"/>
      <c r="I2" s="91"/>
      <c r="J2" s="91"/>
      <c r="K2" s="91"/>
      <c r="L2" s="91"/>
      <c r="M2" s="91"/>
      <c r="N2" s="91"/>
    </row>
    <row r="3" spans="1:161" ht="18.75" x14ac:dyDescent="0.3">
      <c r="A3" s="93" t="s">
        <v>162</v>
      </c>
      <c r="B3" s="91"/>
      <c r="C3" s="91"/>
      <c r="D3" s="91"/>
      <c r="E3" s="91"/>
      <c r="F3" s="91"/>
      <c r="G3" s="91"/>
      <c r="H3" s="91"/>
      <c r="I3" s="91"/>
      <c r="J3" s="91"/>
      <c r="K3" s="91"/>
      <c r="L3" s="91"/>
      <c r="M3" s="91"/>
      <c r="N3" s="91"/>
    </row>
    <row r="4" spans="1:161" ht="27" customHeight="1" x14ac:dyDescent="0.2">
      <c r="A4" s="92" t="s">
        <v>2</v>
      </c>
      <c r="B4" s="90" t="s">
        <v>131</v>
      </c>
      <c r="C4" s="75" t="s">
        <v>132</v>
      </c>
      <c r="D4" s="76"/>
      <c r="E4" s="76"/>
      <c r="F4" s="77"/>
      <c r="G4" s="75" t="s">
        <v>133</v>
      </c>
      <c r="H4" s="76"/>
      <c r="I4" s="76"/>
      <c r="J4" s="77"/>
      <c r="K4" s="75" t="s">
        <v>3</v>
      </c>
      <c r="L4" s="76"/>
      <c r="M4" s="76"/>
      <c r="N4" s="77"/>
      <c r="O4" s="90" t="s">
        <v>130</v>
      </c>
      <c r="P4" s="90" t="s">
        <v>164</v>
      </c>
    </row>
    <row r="5" spans="1:161" ht="12.75" x14ac:dyDescent="0.2">
      <c r="A5" s="92"/>
      <c r="B5" s="92"/>
      <c r="C5" s="92" t="s">
        <v>4</v>
      </c>
      <c r="D5" s="92"/>
      <c r="E5" s="92"/>
      <c r="F5" s="92"/>
      <c r="G5" s="92" t="s">
        <v>5</v>
      </c>
      <c r="H5" s="92"/>
      <c r="I5" s="92"/>
      <c r="J5" s="92"/>
      <c r="K5" s="92" t="s">
        <v>5</v>
      </c>
      <c r="L5" s="92"/>
      <c r="M5" s="92"/>
      <c r="N5" s="92"/>
      <c r="O5" s="90"/>
      <c r="P5" s="90"/>
    </row>
    <row r="6" spans="1:161" ht="25.5" x14ac:dyDescent="0.2">
      <c r="A6" s="92"/>
      <c r="B6" s="92"/>
      <c r="C6" s="55" t="s">
        <v>6</v>
      </c>
      <c r="D6" s="55" t="s">
        <v>7</v>
      </c>
      <c r="E6" s="55" t="s">
        <v>8</v>
      </c>
      <c r="F6" s="55" t="s">
        <v>9</v>
      </c>
      <c r="G6" s="55" t="s">
        <v>6</v>
      </c>
      <c r="H6" s="55" t="s">
        <v>7</v>
      </c>
      <c r="I6" s="55" t="s">
        <v>8</v>
      </c>
      <c r="J6" s="55" t="s">
        <v>9</v>
      </c>
      <c r="K6" s="55" t="s">
        <v>6</v>
      </c>
      <c r="L6" s="55" t="s">
        <v>7</v>
      </c>
      <c r="M6" s="55" t="s">
        <v>8</v>
      </c>
      <c r="N6" s="55" t="s">
        <v>9</v>
      </c>
      <c r="O6" s="90"/>
      <c r="P6" s="90"/>
    </row>
    <row r="7" spans="1:161" ht="12.75" x14ac:dyDescent="0.2">
      <c r="A7" s="54">
        <v>1</v>
      </c>
      <c r="B7" s="54">
        <v>2</v>
      </c>
      <c r="C7" s="54">
        <v>3</v>
      </c>
      <c r="D7" s="54">
        <v>4</v>
      </c>
      <c r="E7" s="54">
        <v>5</v>
      </c>
      <c r="F7" s="54">
        <v>6</v>
      </c>
      <c r="G7" s="54">
        <v>7</v>
      </c>
      <c r="H7" s="54">
        <v>8</v>
      </c>
      <c r="I7" s="54">
        <v>9</v>
      </c>
      <c r="J7" s="54">
        <v>10</v>
      </c>
      <c r="K7" s="54">
        <v>11</v>
      </c>
      <c r="L7" s="54">
        <v>12</v>
      </c>
      <c r="M7" s="54">
        <v>13</v>
      </c>
      <c r="N7" s="54">
        <v>14</v>
      </c>
      <c r="O7" s="54">
        <v>15</v>
      </c>
      <c r="P7" s="57">
        <v>16</v>
      </c>
    </row>
    <row r="8" spans="1:161" ht="15.75" x14ac:dyDescent="0.2">
      <c r="A8" s="78" t="s">
        <v>53</v>
      </c>
      <c r="B8" s="79"/>
      <c r="C8" s="79"/>
      <c r="D8" s="79"/>
      <c r="E8" s="79"/>
      <c r="F8" s="79"/>
      <c r="G8" s="79"/>
      <c r="H8" s="79"/>
      <c r="I8" s="79"/>
      <c r="J8" s="79"/>
      <c r="K8" s="79"/>
      <c r="L8" s="79"/>
      <c r="M8" s="79"/>
      <c r="N8" s="80"/>
      <c r="O8" s="56"/>
      <c r="P8" s="60"/>
    </row>
    <row r="9" spans="1:161" s="3" customFormat="1" ht="78.75" x14ac:dyDescent="0.2">
      <c r="A9" s="1" t="s">
        <v>12</v>
      </c>
      <c r="B9" s="24" t="s">
        <v>54</v>
      </c>
      <c r="C9" s="33">
        <f>SUM(C10:C18)-C15</f>
        <v>110537.48</v>
      </c>
      <c r="D9" s="33">
        <f>SUM(D10:D18)-D17</f>
        <v>1348541.4100000001</v>
      </c>
      <c r="E9" s="33">
        <f t="shared" ref="E9:N9" si="0">E10+E11</f>
        <v>0</v>
      </c>
      <c r="F9" s="33">
        <f t="shared" si="0"/>
        <v>0</v>
      </c>
      <c r="G9" s="33">
        <f>SUM(G10:G18)</f>
        <v>110537.48</v>
      </c>
      <c r="H9" s="33">
        <f>SUM(H10:H18)</f>
        <v>1347221.7200000002</v>
      </c>
      <c r="I9" s="33">
        <f t="shared" si="0"/>
        <v>0</v>
      </c>
      <c r="J9" s="33">
        <f t="shared" si="0"/>
        <v>0</v>
      </c>
      <c r="K9" s="33">
        <f>SUM(K10:K18)-K15</f>
        <v>39340.770000000004</v>
      </c>
      <c r="L9" s="33">
        <f>SUM(L10:L18)-L17</f>
        <v>1256416.6000000001</v>
      </c>
      <c r="M9" s="33">
        <f>M10+M11</f>
        <v>0</v>
      </c>
      <c r="N9" s="33">
        <f t="shared" si="0"/>
        <v>0</v>
      </c>
      <c r="O9" s="53"/>
      <c r="P9" s="58"/>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row>
    <row r="10" spans="1:161" s="3" customFormat="1" ht="98.25" customHeight="1" x14ac:dyDescent="0.2">
      <c r="A10" s="1"/>
      <c r="B10" s="24" t="s">
        <v>13</v>
      </c>
      <c r="C10" s="33"/>
      <c r="D10" s="33">
        <v>512667.71</v>
      </c>
      <c r="E10" s="33"/>
      <c r="F10" s="34"/>
      <c r="G10" s="35"/>
      <c r="H10" s="35">
        <v>511512.12</v>
      </c>
      <c r="I10" s="37"/>
      <c r="J10" s="37"/>
      <c r="K10" s="35"/>
      <c r="L10" s="35">
        <v>511512.12</v>
      </c>
      <c r="M10" s="33"/>
      <c r="N10" s="37"/>
      <c r="O10" s="49" t="s">
        <v>165</v>
      </c>
      <c r="P10" s="58" t="s">
        <v>191</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row>
    <row r="11" spans="1:161" s="3" customFormat="1" ht="120" customHeight="1" x14ac:dyDescent="0.2">
      <c r="A11" s="1"/>
      <c r="B11" s="24" t="s">
        <v>14</v>
      </c>
      <c r="C11" s="33"/>
      <c r="D11" s="33">
        <v>462673.77</v>
      </c>
      <c r="E11" s="33"/>
      <c r="F11" s="33"/>
      <c r="G11" s="33"/>
      <c r="H11" s="35">
        <v>462673.77</v>
      </c>
      <c r="I11" s="33"/>
      <c r="J11" s="33"/>
      <c r="K11" s="33"/>
      <c r="L11" s="35">
        <v>436560.12</v>
      </c>
      <c r="M11" s="33"/>
      <c r="N11" s="33"/>
      <c r="O11" s="49" t="s">
        <v>166</v>
      </c>
      <c r="P11" s="58" t="s">
        <v>191</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row>
    <row r="12" spans="1:161" s="3" customFormat="1" ht="181.5" customHeight="1" x14ac:dyDescent="0.2">
      <c r="A12" s="1"/>
      <c r="B12" s="24" t="s">
        <v>105</v>
      </c>
      <c r="C12" s="33"/>
      <c r="D12" s="33">
        <v>250</v>
      </c>
      <c r="E12" s="33"/>
      <c r="F12" s="33"/>
      <c r="G12" s="33"/>
      <c r="H12" s="35">
        <v>250</v>
      </c>
      <c r="I12" s="33"/>
      <c r="J12" s="33"/>
      <c r="K12" s="33"/>
      <c r="L12" s="35">
        <v>250</v>
      </c>
      <c r="M12" s="33"/>
      <c r="N12" s="33"/>
      <c r="O12" s="49" t="s">
        <v>190</v>
      </c>
      <c r="P12" s="61" t="s">
        <v>191</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row>
    <row r="13" spans="1:161" s="3" customFormat="1" ht="181.5" customHeight="1" x14ac:dyDescent="0.2">
      <c r="A13" s="1"/>
      <c r="B13" s="24" t="s">
        <v>160</v>
      </c>
      <c r="C13" s="33">
        <v>107376.5</v>
      </c>
      <c r="D13" s="33">
        <v>107376.5</v>
      </c>
      <c r="E13" s="33"/>
      <c r="F13" s="33"/>
      <c r="G13" s="33">
        <v>107376.5</v>
      </c>
      <c r="H13" s="35">
        <v>107376.5</v>
      </c>
      <c r="I13" s="33"/>
      <c r="J13" s="33"/>
      <c r="K13" s="33">
        <v>36179.79</v>
      </c>
      <c r="L13" s="35">
        <v>36179.79</v>
      </c>
      <c r="M13" s="33"/>
      <c r="N13" s="33"/>
      <c r="O13" s="67" t="s">
        <v>221</v>
      </c>
      <c r="P13" s="58"/>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row>
    <row r="14" spans="1:161" s="3" customFormat="1" ht="180" customHeight="1" x14ac:dyDescent="0.2">
      <c r="A14" s="1"/>
      <c r="B14" s="24" t="s">
        <v>147</v>
      </c>
      <c r="C14" s="33">
        <v>3160.98</v>
      </c>
      <c r="D14" s="33"/>
      <c r="E14" s="33"/>
      <c r="F14" s="33"/>
      <c r="G14" s="33">
        <v>3160.98</v>
      </c>
      <c r="H14" s="35"/>
      <c r="I14" s="33"/>
      <c r="J14" s="33"/>
      <c r="K14" s="33">
        <v>3160.98</v>
      </c>
      <c r="L14" s="35"/>
      <c r="M14" s="33"/>
      <c r="N14" s="33"/>
      <c r="O14" s="49" t="s">
        <v>225</v>
      </c>
      <c r="P14" s="58" t="s">
        <v>191</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row>
    <row r="15" spans="1:161" s="3" customFormat="1" ht="34.5" customHeight="1" x14ac:dyDescent="0.2">
      <c r="A15" s="1"/>
      <c r="B15" s="24" t="s">
        <v>161</v>
      </c>
      <c r="C15" s="33">
        <v>9631.2999999999993</v>
      </c>
      <c r="D15" s="33"/>
      <c r="E15" s="33"/>
      <c r="F15" s="33"/>
      <c r="G15" s="33"/>
      <c r="H15" s="35"/>
      <c r="I15" s="33"/>
      <c r="J15" s="33"/>
      <c r="K15" s="33">
        <v>9631.2999999999993</v>
      </c>
      <c r="L15" s="35"/>
      <c r="M15" s="33"/>
      <c r="N15" s="33"/>
      <c r="O15" s="49"/>
      <c r="P15" s="58" t="s">
        <v>191</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row>
    <row r="16" spans="1:161" s="3" customFormat="1" ht="105.75" customHeight="1" x14ac:dyDescent="0.2">
      <c r="A16" s="1"/>
      <c r="B16" s="24" t="s">
        <v>163</v>
      </c>
      <c r="C16" s="33"/>
      <c r="D16" s="33">
        <v>36895.599999999999</v>
      </c>
      <c r="E16" s="33"/>
      <c r="F16" s="33"/>
      <c r="G16" s="33"/>
      <c r="H16" s="33">
        <v>36895.599999999999</v>
      </c>
      <c r="I16" s="33"/>
      <c r="J16" s="33"/>
      <c r="K16" s="33"/>
      <c r="L16" s="35">
        <v>37298.89</v>
      </c>
      <c r="M16" s="33"/>
      <c r="N16" s="33"/>
      <c r="O16" s="49" t="s">
        <v>226</v>
      </c>
      <c r="P16" s="58" t="s">
        <v>191</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row>
    <row r="17" spans="1:161" s="3" customFormat="1" ht="33.75" customHeight="1" x14ac:dyDescent="0.2">
      <c r="A17" s="1"/>
      <c r="B17" s="24" t="s">
        <v>227</v>
      </c>
      <c r="C17" s="33"/>
      <c r="D17" s="33">
        <v>403.3</v>
      </c>
      <c r="E17" s="33"/>
      <c r="F17" s="33"/>
      <c r="G17" s="33"/>
      <c r="H17" s="33"/>
      <c r="I17" s="33"/>
      <c r="J17" s="33"/>
      <c r="K17" s="33"/>
      <c r="L17" s="35">
        <v>403.3</v>
      </c>
      <c r="M17" s="33"/>
      <c r="N17" s="33"/>
      <c r="O17" s="49"/>
      <c r="P17" s="58"/>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row>
    <row r="18" spans="1:161" s="3" customFormat="1" ht="84" customHeight="1" x14ac:dyDescent="0.2">
      <c r="A18" s="1"/>
      <c r="B18" s="24" t="s">
        <v>127</v>
      </c>
      <c r="C18" s="33"/>
      <c r="D18" s="33">
        <v>228677.83</v>
      </c>
      <c r="E18" s="33"/>
      <c r="F18" s="33"/>
      <c r="G18" s="33"/>
      <c r="H18" s="35">
        <v>228513.73</v>
      </c>
      <c r="I18" s="33"/>
      <c r="J18" s="33"/>
      <c r="K18" s="33"/>
      <c r="L18" s="35">
        <v>234615.67999999999</v>
      </c>
      <c r="M18" s="33"/>
      <c r="N18" s="33"/>
      <c r="O18" s="52" t="s">
        <v>142</v>
      </c>
      <c r="P18" s="58" t="s">
        <v>191</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row>
    <row r="19" spans="1:161" s="6" customFormat="1" ht="31.5" x14ac:dyDescent="0.2">
      <c r="A19" s="1" t="s">
        <v>12</v>
      </c>
      <c r="B19" s="24" t="s">
        <v>16</v>
      </c>
      <c r="C19" s="33">
        <f>SUM(C20:C23)</f>
        <v>22756</v>
      </c>
      <c r="D19" s="33">
        <f>SUM(D20:D23)</f>
        <v>251698.3</v>
      </c>
      <c r="E19" s="33"/>
      <c r="F19" s="33">
        <f t="shared" ref="F19:N19" si="1">SUM(F20:F23)</f>
        <v>0</v>
      </c>
      <c r="G19" s="33">
        <f>SUM(G20:G23)</f>
        <v>22744.63</v>
      </c>
      <c r="H19" s="33">
        <f>SUM(H20:H23)</f>
        <v>251302.61000000002</v>
      </c>
      <c r="I19" s="33">
        <f t="shared" si="1"/>
        <v>0</v>
      </c>
      <c r="J19" s="33">
        <f t="shared" si="1"/>
        <v>0</v>
      </c>
      <c r="K19" s="33">
        <f>SUM(K20:K23)</f>
        <v>22744.63</v>
      </c>
      <c r="L19" s="33">
        <f>SUM(L20:L23)</f>
        <v>251302.61000000002</v>
      </c>
      <c r="M19" s="33">
        <f t="shared" si="1"/>
        <v>0</v>
      </c>
      <c r="N19" s="33">
        <f t="shared" si="1"/>
        <v>0</v>
      </c>
      <c r="O19" s="53"/>
      <c r="P19" s="61"/>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row>
    <row r="20" spans="1:161" s="6" customFormat="1" ht="118.5" customHeight="1" x14ac:dyDescent="0.2">
      <c r="A20" s="4"/>
      <c r="B20" s="24" t="s">
        <v>17</v>
      </c>
      <c r="C20" s="33"/>
      <c r="D20" s="39">
        <v>185680</v>
      </c>
      <c r="E20" s="34"/>
      <c r="F20" s="34"/>
      <c r="G20" s="35"/>
      <c r="H20" s="35">
        <v>185305.35</v>
      </c>
      <c r="I20" s="37"/>
      <c r="J20" s="37"/>
      <c r="K20" s="35"/>
      <c r="L20" s="35">
        <v>185305.35</v>
      </c>
      <c r="M20" s="37"/>
      <c r="N20" s="37"/>
      <c r="O20" s="67" t="s">
        <v>223</v>
      </c>
      <c r="P20" s="58" t="s">
        <v>191</v>
      </c>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row>
    <row r="21" spans="1:161" s="3" customFormat="1" ht="69.75" customHeight="1" x14ac:dyDescent="0.2">
      <c r="A21" s="4"/>
      <c r="B21" s="24" t="s">
        <v>77</v>
      </c>
      <c r="C21" s="33">
        <v>13543.3</v>
      </c>
      <c r="D21" s="39">
        <v>51616.800000000003</v>
      </c>
      <c r="E21" s="34"/>
      <c r="F21" s="34"/>
      <c r="G21" s="35">
        <v>13542.33</v>
      </c>
      <c r="H21" s="35">
        <v>51613.1</v>
      </c>
      <c r="I21" s="37"/>
      <c r="J21" s="37"/>
      <c r="K21" s="35">
        <v>13542.33</v>
      </c>
      <c r="L21" s="35">
        <v>51613.1</v>
      </c>
      <c r="M21" s="37"/>
      <c r="N21" s="37"/>
      <c r="O21" s="49" t="s">
        <v>167</v>
      </c>
      <c r="P21" s="58" t="s">
        <v>191</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s="3" customFormat="1" ht="205.5" customHeight="1" x14ac:dyDescent="0.2">
      <c r="A22" s="4"/>
      <c r="B22" s="24" t="s">
        <v>78</v>
      </c>
      <c r="C22" s="33">
        <v>6779.8</v>
      </c>
      <c r="D22" s="39">
        <v>11334.4</v>
      </c>
      <c r="E22" s="34"/>
      <c r="F22" s="34"/>
      <c r="G22" s="35">
        <v>6769.4</v>
      </c>
      <c r="H22" s="35">
        <v>11317.06</v>
      </c>
      <c r="I22" s="37"/>
      <c r="J22" s="37"/>
      <c r="K22" s="35">
        <v>6769.4</v>
      </c>
      <c r="L22" s="35">
        <v>11317.06</v>
      </c>
      <c r="M22" s="37"/>
      <c r="N22" s="37"/>
      <c r="O22" s="49" t="s">
        <v>169</v>
      </c>
      <c r="P22" s="58" t="s">
        <v>191</v>
      </c>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row>
    <row r="23" spans="1:161" s="3" customFormat="1" ht="125.25" customHeight="1" x14ac:dyDescent="0.2">
      <c r="A23" s="4"/>
      <c r="B23" s="24" t="s">
        <v>18</v>
      </c>
      <c r="C23" s="33">
        <v>2432.9</v>
      </c>
      <c r="D23" s="39">
        <v>3067.1</v>
      </c>
      <c r="E23" s="34"/>
      <c r="F23" s="34"/>
      <c r="G23" s="33">
        <v>2432.9</v>
      </c>
      <c r="H23" s="39">
        <v>3067.1</v>
      </c>
      <c r="I23" s="37"/>
      <c r="J23" s="37"/>
      <c r="K23" s="33">
        <v>2432.9</v>
      </c>
      <c r="L23" s="39">
        <v>3067.1</v>
      </c>
      <c r="M23" s="37"/>
      <c r="N23" s="37"/>
      <c r="O23" s="49" t="s">
        <v>168</v>
      </c>
      <c r="P23" s="58" t="s">
        <v>191</v>
      </c>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row>
    <row r="24" spans="1:161" s="3" customFormat="1" ht="31.5" hidden="1" x14ac:dyDescent="0.2">
      <c r="A24" s="4"/>
      <c r="B24" s="24" t="s">
        <v>55</v>
      </c>
      <c r="C24" s="33"/>
      <c r="D24" s="39"/>
      <c r="E24" s="34"/>
      <c r="F24" s="34"/>
      <c r="G24" s="35"/>
      <c r="H24" s="35"/>
      <c r="I24" s="37"/>
      <c r="J24" s="37"/>
      <c r="K24" s="35"/>
      <c r="L24" s="35"/>
      <c r="M24" s="37"/>
      <c r="N24" s="37"/>
      <c r="O24" s="48"/>
      <c r="P24" s="58"/>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row>
    <row r="25" spans="1:161" s="6" customFormat="1" ht="63" x14ac:dyDescent="0.2">
      <c r="A25" s="1" t="s">
        <v>12</v>
      </c>
      <c r="B25" s="24" t="s">
        <v>56</v>
      </c>
      <c r="C25" s="39">
        <f>SUM(C26:C38)</f>
        <v>925300.2</v>
      </c>
      <c r="D25" s="39">
        <f>SUM(D26:D38)</f>
        <v>1874121</v>
      </c>
      <c r="E25" s="39">
        <f>E26+E27+E28+E29+E32+E33</f>
        <v>0</v>
      </c>
      <c r="F25" s="39">
        <f>F26+F27+F28+F29+F32+F33</f>
        <v>0</v>
      </c>
      <c r="G25" s="39">
        <f>SUM(G26:G38)</f>
        <v>925079.08000000007</v>
      </c>
      <c r="H25" s="39">
        <f t="shared" ref="H25:J25" si="2">SUM(H26:H38)</f>
        <v>1873967.6400000001</v>
      </c>
      <c r="I25" s="39">
        <f t="shared" si="2"/>
        <v>0</v>
      </c>
      <c r="J25" s="39">
        <f t="shared" si="2"/>
        <v>0</v>
      </c>
      <c r="K25" s="39">
        <f>SUM(K26:K38)</f>
        <v>925079.08000000007</v>
      </c>
      <c r="L25" s="39">
        <f>SUM(L26:L38)</f>
        <v>1873967.6400000001</v>
      </c>
      <c r="M25" s="39">
        <f>M26+M27+M28+M29+M32+M33</f>
        <v>0</v>
      </c>
      <c r="N25" s="39">
        <f>N26+N27+N28+N29+N32+N33</f>
        <v>0</v>
      </c>
      <c r="O25" s="48"/>
      <c r="P25" s="58"/>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row>
    <row r="26" spans="1:161" s="6" customFormat="1" ht="94.5" x14ac:dyDescent="0.2">
      <c r="A26" s="4"/>
      <c r="B26" s="24" t="s">
        <v>19</v>
      </c>
      <c r="C26" s="39">
        <v>5771.4</v>
      </c>
      <c r="D26" s="39">
        <v>0</v>
      </c>
      <c r="E26" s="39">
        <v>0</v>
      </c>
      <c r="F26" s="39">
        <v>0</v>
      </c>
      <c r="G26" s="39">
        <v>5771.4</v>
      </c>
      <c r="H26" s="39">
        <v>0</v>
      </c>
      <c r="I26" s="39">
        <v>0</v>
      </c>
      <c r="J26" s="39">
        <v>0</v>
      </c>
      <c r="K26" s="39">
        <v>5771.4</v>
      </c>
      <c r="L26" s="39">
        <v>0</v>
      </c>
      <c r="M26" s="39">
        <v>0</v>
      </c>
      <c r="N26" s="39">
        <v>0</v>
      </c>
      <c r="O26" s="49" t="s">
        <v>214</v>
      </c>
      <c r="P26" s="61" t="s">
        <v>191</v>
      </c>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row>
    <row r="27" spans="1:161" s="6" customFormat="1" ht="78.75" x14ac:dyDescent="0.2">
      <c r="A27" s="1"/>
      <c r="B27" s="24" t="s">
        <v>20</v>
      </c>
      <c r="C27" s="39">
        <v>0</v>
      </c>
      <c r="D27" s="39">
        <v>34513.4</v>
      </c>
      <c r="E27" s="39">
        <v>0</v>
      </c>
      <c r="F27" s="39">
        <v>0</v>
      </c>
      <c r="G27" s="39">
        <v>0</v>
      </c>
      <c r="H27" s="35">
        <v>34509.440000000002</v>
      </c>
      <c r="I27" s="39">
        <v>0</v>
      </c>
      <c r="J27" s="39">
        <v>0</v>
      </c>
      <c r="K27" s="39">
        <v>0</v>
      </c>
      <c r="L27" s="35">
        <v>34509.440000000002</v>
      </c>
      <c r="M27" s="39">
        <v>0</v>
      </c>
      <c r="N27" s="39">
        <v>0</v>
      </c>
      <c r="O27" s="49" t="s">
        <v>135</v>
      </c>
      <c r="P27" s="58" t="s">
        <v>191</v>
      </c>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row>
    <row r="28" spans="1:161" s="3" customFormat="1" ht="110.25" x14ac:dyDescent="0.2">
      <c r="A28" s="1"/>
      <c r="B28" s="24" t="s">
        <v>21</v>
      </c>
      <c r="C28" s="39">
        <v>445612.79999999999</v>
      </c>
      <c r="D28" s="39">
        <v>0</v>
      </c>
      <c r="E28" s="39">
        <v>0</v>
      </c>
      <c r="F28" s="39">
        <v>0</v>
      </c>
      <c r="G28" s="35">
        <v>445495.33</v>
      </c>
      <c r="H28" s="39">
        <v>0</v>
      </c>
      <c r="I28" s="39">
        <v>0</v>
      </c>
      <c r="J28" s="39">
        <v>0</v>
      </c>
      <c r="K28" s="35">
        <v>445495.33</v>
      </c>
      <c r="L28" s="39">
        <v>0</v>
      </c>
      <c r="M28" s="39">
        <v>0</v>
      </c>
      <c r="N28" s="39">
        <v>0</v>
      </c>
      <c r="O28" s="49" t="s">
        <v>213</v>
      </c>
      <c r="P28" s="58" t="s">
        <v>191</v>
      </c>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row>
    <row r="29" spans="1:161" s="3" customFormat="1" ht="43.5" customHeight="1" x14ac:dyDescent="0.2">
      <c r="A29" s="7"/>
      <c r="B29" s="24" t="s">
        <v>22</v>
      </c>
      <c r="C29" s="39">
        <v>157534.70000000001</v>
      </c>
      <c r="D29" s="39"/>
      <c r="E29" s="39"/>
      <c r="F29" s="39"/>
      <c r="G29" s="39">
        <v>157532.76999999999</v>
      </c>
      <c r="H29" s="39"/>
      <c r="I29" s="39"/>
      <c r="J29" s="39"/>
      <c r="K29" s="39">
        <v>157532.76999999999</v>
      </c>
      <c r="L29" s="39"/>
      <c r="M29" s="39"/>
      <c r="N29" s="39"/>
      <c r="O29" s="49" t="s">
        <v>213</v>
      </c>
      <c r="P29" s="58" t="s">
        <v>191</v>
      </c>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row>
    <row r="30" spans="1:161" s="3" customFormat="1" ht="63" x14ac:dyDescent="0.2">
      <c r="A30" s="7"/>
      <c r="B30" s="24" t="s">
        <v>83</v>
      </c>
      <c r="C30" s="39">
        <v>13008.2</v>
      </c>
      <c r="D30" s="39">
        <v>13539.2</v>
      </c>
      <c r="E30" s="39"/>
      <c r="F30" s="39"/>
      <c r="G30" s="39">
        <v>12906.5</v>
      </c>
      <c r="H30" s="39">
        <v>13433.35</v>
      </c>
      <c r="I30" s="39"/>
      <c r="J30" s="39"/>
      <c r="K30" s="39">
        <v>12906.5</v>
      </c>
      <c r="L30" s="39">
        <v>13433.35</v>
      </c>
      <c r="M30" s="39"/>
      <c r="N30" s="39"/>
      <c r="O30" s="49" t="s">
        <v>170</v>
      </c>
      <c r="P30" s="58" t="s">
        <v>191</v>
      </c>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row>
    <row r="31" spans="1:161" s="3" customFormat="1" ht="47.25" hidden="1" x14ac:dyDescent="0.2">
      <c r="A31" s="7"/>
      <c r="B31" s="24" t="s">
        <v>81</v>
      </c>
      <c r="C31" s="39"/>
      <c r="D31" s="39"/>
      <c r="E31" s="39"/>
      <c r="F31" s="39"/>
      <c r="G31" s="39"/>
      <c r="H31" s="39"/>
      <c r="I31" s="39"/>
      <c r="J31" s="39"/>
      <c r="K31" s="39"/>
      <c r="L31" s="39"/>
      <c r="M31" s="39"/>
      <c r="N31" s="39"/>
      <c r="O31" s="48"/>
      <c r="P31" s="58"/>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row>
    <row r="32" spans="1:161" s="3" customFormat="1" ht="96" customHeight="1" x14ac:dyDescent="0.2">
      <c r="A32" s="7"/>
      <c r="B32" s="24" t="s">
        <v>23</v>
      </c>
      <c r="C32" s="39"/>
      <c r="D32" s="39">
        <v>290840</v>
      </c>
      <c r="E32" s="34"/>
      <c r="F32" s="34"/>
      <c r="G32" s="35"/>
      <c r="H32" s="35">
        <v>290838.58</v>
      </c>
      <c r="I32" s="37"/>
      <c r="J32" s="37"/>
      <c r="K32" s="35"/>
      <c r="L32" s="35">
        <v>290838.58</v>
      </c>
      <c r="M32" s="37"/>
      <c r="N32" s="37"/>
      <c r="O32" s="49" t="s">
        <v>171</v>
      </c>
      <c r="P32" s="61" t="s">
        <v>191</v>
      </c>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row>
    <row r="33" spans="1:161" s="6" customFormat="1" ht="166.5" customHeight="1" x14ac:dyDescent="0.2">
      <c r="A33" s="7"/>
      <c r="B33" s="24" t="s">
        <v>24</v>
      </c>
      <c r="C33" s="39"/>
      <c r="D33" s="39">
        <v>1535228.4</v>
      </c>
      <c r="E33" s="34"/>
      <c r="F33" s="34"/>
      <c r="G33" s="35"/>
      <c r="H33" s="35">
        <v>1535186.27</v>
      </c>
      <c r="I33" s="37"/>
      <c r="J33" s="37"/>
      <c r="K33" s="35"/>
      <c r="L33" s="35">
        <v>1535186.27</v>
      </c>
      <c r="M33" s="37"/>
      <c r="N33" s="37"/>
      <c r="O33" s="49" t="s">
        <v>172</v>
      </c>
      <c r="P33" s="58" t="s">
        <v>191</v>
      </c>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row>
    <row r="34" spans="1:161" s="6" customFormat="1" ht="47.25" hidden="1" x14ac:dyDescent="0.2">
      <c r="A34" s="1" t="s">
        <v>84</v>
      </c>
      <c r="B34" s="24" t="s">
        <v>85</v>
      </c>
      <c r="C34" s="39">
        <v>0</v>
      </c>
      <c r="D34" s="39">
        <v>0</v>
      </c>
      <c r="E34" s="39"/>
      <c r="F34" s="39"/>
      <c r="G34" s="39">
        <v>0</v>
      </c>
      <c r="H34" s="39">
        <v>0</v>
      </c>
      <c r="I34" s="35"/>
      <c r="J34" s="35"/>
      <c r="K34" s="39">
        <v>0</v>
      </c>
      <c r="L34" s="39">
        <v>0</v>
      </c>
      <c r="M34" s="35"/>
      <c r="N34" s="35"/>
      <c r="O34" s="48"/>
      <c r="P34" s="58"/>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row>
    <row r="35" spans="1:161" s="6" customFormat="1" ht="31.5" hidden="1" x14ac:dyDescent="0.2">
      <c r="A35" s="1" t="s">
        <v>84</v>
      </c>
      <c r="B35" s="24" t="s">
        <v>86</v>
      </c>
      <c r="C35" s="39">
        <v>0</v>
      </c>
      <c r="D35" s="39">
        <f t="shared" ref="D35:N35" si="3">D36+D37</f>
        <v>0</v>
      </c>
      <c r="E35" s="39">
        <f t="shared" si="3"/>
        <v>0</v>
      </c>
      <c r="F35" s="39">
        <f t="shared" si="3"/>
        <v>0</v>
      </c>
      <c r="G35" s="39">
        <f t="shared" si="3"/>
        <v>0</v>
      </c>
      <c r="H35" s="39">
        <f t="shared" si="3"/>
        <v>0</v>
      </c>
      <c r="I35" s="39">
        <f t="shared" si="3"/>
        <v>0</v>
      </c>
      <c r="J35" s="39">
        <f t="shared" si="3"/>
        <v>0</v>
      </c>
      <c r="K35" s="39">
        <f t="shared" si="3"/>
        <v>0</v>
      </c>
      <c r="L35" s="39">
        <f t="shared" si="3"/>
        <v>0</v>
      </c>
      <c r="M35" s="39">
        <f t="shared" si="3"/>
        <v>0</v>
      </c>
      <c r="N35" s="39">
        <f t="shared" si="3"/>
        <v>0</v>
      </c>
      <c r="O35" s="48"/>
      <c r="P35" s="58"/>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row>
    <row r="36" spans="1:161" s="6" customFormat="1" ht="63" hidden="1" x14ac:dyDescent="0.2">
      <c r="A36" s="1"/>
      <c r="B36" s="24" t="s">
        <v>87</v>
      </c>
      <c r="C36" s="39">
        <v>0</v>
      </c>
      <c r="D36" s="39"/>
      <c r="E36" s="39"/>
      <c r="F36" s="39"/>
      <c r="G36" s="35"/>
      <c r="H36" s="35"/>
      <c r="I36" s="35"/>
      <c r="J36" s="35"/>
      <c r="K36" s="35"/>
      <c r="L36" s="35"/>
      <c r="M36" s="35"/>
      <c r="N36" s="35"/>
      <c r="O36" s="48"/>
      <c r="P36" s="58"/>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row>
    <row r="37" spans="1:161" s="6" customFormat="1" ht="63" hidden="1" x14ac:dyDescent="0.2">
      <c r="A37" s="1"/>
      <c r="B37" s="24" t="s">
        <v>88</v>
      </c>
      <c r="C37" s="39">
        <v>0</v>
      </c>
      <c r="D37" s="39"/>
      <c r="E37" s="39"/>
      <c r="F37" s="39"/>
      <c r="G37" s="39"/>
      <c r="H37" s="35"/>
      <c r="I37" s="35"/>
      <c r="J37" s="35"/>
      <c r="K37" s="39"/>
      <c r="L37" s="35"/>
      <c r="M37" s="35"/>
      <c r="N37" s="35"/>
      <c r="O37" s="48"/>
      <c r="P37" s="58"/>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row>
    <row r="38" spans="1:161" s="6" customFormat="1" ht="51.75" customHeight="1" x14ac:dyDescent="0.2">
      <c r="A38" s="1"/>
      <c r="B38" s="24" t="s">
        <v>128</v>
      </c>
      <c r="C38" s="39">
        <v>303373.09999999998</v>
      </c>
      <c r="D38" s="39">
        <v>0</v>
      </c>
      <c r="E38" s="39"/>
      <c r="F38" s="39"/>
      <c r="G38" s="39">
        <v>303373.08</v>
      </c>
      <c r="H38" s="35">
        <v>0</v>
      </c>
      <c r="I38" s="35"/>
      <c r="J38" s="35"/>
      <c r="K38" s="39">
        <v>303373.08</v>
      </c>
      <c r="L38" s="35">
        <v>0</v>
      </c>
      <c r="M38" s="35"/>
      <c r="N38" s="35"/>
      <c r="O38" s="65" t="s">
        <v>206</v>
      </c>
      <c r="P38" s="58" t="s">
        <v>191</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row>
    <row r="39" spans="1:161" s="6" customFormat="1" ht="30" x14ac:dyDescent="0.2">
      <c r="A39" s="1" t="s">
        <v>84</v>
      </c>
      <c r="B39" s="24" t="s">
        <v>89</v>
      </c>
      <c r="C39" s="39">
        <f>C40</f>
        <v>123.4</v>
      </c>
      <c r="D39" s="39">
        <f t="shared" ref="D39:N39" si="4">D40</f>
        <v>0</v>
      </c>
      <c r="E39" s="39">
        <f t="shared" si="4"/>
        <v>0</v>
      </c>
      <c r="F39" s="39">
        <f t="shared" si="4"/>
        <v>0</v>
      </c>
      <c r="G39" s="39">
        <f t="shared" si="4"/>
        <v>123.01</v>
      </c>
      <c r="H39" s="39">
        <f t="shared" si="4"/>
        <v>0</v>
      </c>
      <c r="I39" s="39">
        <f t="shared" si="4"/>
        <v>0</v>
      </c>
      <c r="J39" s="39">
        <f t="shared" si="4"/>
        <v>0</v>
      </c>
      <c r="K39" s="39">
        <f t="shared" si="4"/>
        <v>123.01</v>
      </c>
      <c r="L39" s="39">
        <f t="shared" si="4"/>
        <v>0</v>
      </c>
      <c r="M39" s="39">
        <f t="shared" si="4"/>
        <v>0</v>
      </c>
      <c r="N39" s="39">
        <f t="shared" si="4"/>
        <v>0</v>
      </c>
      <c r="O39" s="49"/>
      <c r="P39" s="58"/>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row>
    <row r="40" spans="1:161" s="6" customFormat="1" ht="63" x14ac:dyDescent="0.2">
      <c r="A40" s="1"/>
      <c r="B40" s="24" t="s">
        <v>90</v>
      </c>
      <c r="C40" s="39">
        <v>123.4</v>
      </c>
      <c r="D40" s="39">
        <v>0</v>
      </c>
      <c r="E40" s="39">
        <v>0</v>
      </c>
      <c r="F40" s="39">
        <v>0</v>
      </c>
      <c r="G40" s="39">
        <v>123.01</v>
      </c>
      <c r="H40" s="39">
        <v>0</v>
      </c>
      <c r="I40" s="39">
        <v>0</v>
      </c>
      <c r="J40" s="39">
        <v>0</v>
      </c>
      <c r="K40" s="39">
        <v>123.01</v>
      </c>
      <c r="L40" s="39">
        <v>0</v>
      </c>
      <c r="M40" s="39">
        <v>0</v>
      </c>
      <c r="N40" s="39">
        <v>0</v>
      </c>
      <c r="O40" s="48" t="s">
        <v>207</v>
      </c>
      <c r="P40" s="58" t="s">
        <v>191</v>
      </c>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row>
    <row r="41" spans="1:161" s="6" customFormat="1" ht="31.5" x14ac:dyDescent="0.2">
      <c r="A41" s="1" t="s">
        <v>84</v>
      </c>
      <c r="B41" s="24" t="s">
        <v>96</v>
      </c>
      <c r="C41" s="39">
        <f>C42</f>
        <v>99788.1</v>
      </c>
      <c r="D41" s="39">
        <f>D42</f>
        <v>49149.4</v>
      </c>
      <c r="E41" s="39"/>
      <c r="F41" s="39"/>
      <c r="G41" s="35">
        <f>G42</f>
        <v>99787.13</v>
      </c>
      <c r="H41" s="35">
        <f>H42</f>
        <v>49148.92</v>
      </c>
      <c r="I41" s="35"/>
      <c r="J41" s="35"/>
      <c r="K41" s="35">
        <f>K42</f>
        <v>99787.13</v>
      </c>
      <c r="L41" s="35">
        <f>L42</f>
        <v>49148.92</v>
      </c>
      <c r="M41" s="35"/>
      <c r="N41" s="35"/>
      <c r="O41" s="48"/>
      <c r="P41" s="58"/>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row>
    <row r="42" spans="1:161" s="6" customFormat="1" ht="94.5" x14ac:dyDescent="0.2">
      <c r="A42" s="1"/>
      <c r="B42" s="24" t="s">
        <v>106</v>
      </c>
      <c r="C42" s="39">
        <v>99788.1</v>
      </c>
      <c r="D42" s="39">
        <v>49149.4</v>
      </c>
      <c r="E42" s="39">
        <v>0</v>
      </c>
      <c r="F42" s="39">
        <v>0</v>
      </c>
      <c r="G42" s="39">
        <v>99787.13</v>
      </c>
      <c r="H42" s="39">
        <v>49148.92</v>
      </c>
      <c r="I42" s="39">
        <v>0</v>
      </c>
      <c r="J42" s="39">
        <v>0</v>
      </c>
      <c r="K42" s="39">
        <v>99787.13</v>
      </c>
      <c r="L42" s="39">
        <v>49148.92</v>
      </c>
      <c r="M42" s="39">
        <v>0</v>
      </c>
      <c r="N42" s="39">
        <v>0</v>
      </c>
      <c r="O42" s="49" t="s">
        <v>173</v>
      </c>
      <c r="P42" s="58" t="s">
        <v>191</v>
      </c>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row>
    <row r="43" spans="1:161" s="9" customFormat="1" ht="15.75" x14ac:dyDescent="0.2">
      <c r="A43" s="86" t="s">
        <v>25</v>
      </c>
      <c r="B43" s="87"/>
      <c r="C43" s="38">
        <f>C9+C19+C25+C34+C39+C42</f>
        <v>1158505.18</v>
      </c>
      <c r="D43" s="38">
        <f>D9+D19+D25+D34+D35+D39+D41</f>
        <v>3523510.11</v>
      </c>
      <c r="E43" s="38">
        <f>E9+E19+E25+E34+E39+E42</f>
        <v>0</v>
      </c>
      <c r="F43" s="38">
        <f>F9+F19+F25+F34+F35+F39+F41</f>
        <v>0</v>
      </c>
      <c r="G43" s="38">
        <f>G9+G19+G25+G34+G39+G42</f>
        <v>1158271.33</v>
      </c>
      <c r="H43" s="38">
        <f>H9+H19+H25+H34+H35+H39+H41</f>
        <v>3521640.8900000006</v>
      </c>
      <c r="I43" s="38">
        <f>I9+I19+I25+I34+I39+I42</f>
        <v>0</v>
      </c>
      <c r="J43" s="38">
        <f>J9+J19+J25+J34+J35+J39+J41</f>
        <v>0</v>
      </c>
      <c r="K43" s="38">
        <f>K9+K19+K25+K34+K39+K42</f>
        <v>1087074.6200000001</v>
      </c>
      <c r="L43" s="38">
        <f>L9+L19+L25+L34+L35+L39+L41</f>
        <v>3430835.7700000005</v>
      </c>
      <c r="M43" s="38">
        <f>M9+M19+M25+M34+M39+M42</f>
        <v>0</v>
      </c>
      <c r="N43" s="38">
        <f>N9+N19+N25+N34+N35+N39+N41</f>
        <v>0</v>
      </c>
      <c r="O43" s="48"/>
      <c r="P43" s="5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row>
    <row r="44" spans="1:161" s="9" customFormat="1" ht="15.75" x14ac:dyDescent="0.2">
      <c r="A44" s="83" t="s">
        <v>57</v>
      </c>
      <c r="B44" s="84"/>
      <c r="C44" s="84"/>
      <c r="D44" s="84"/>
      <c r="E44" s="84"/>
      <c r="F44" s="84"/>
      <c r="G44" s="84"/>
      <c r="H44" s="84"/>
      <c r="I44" s="84"/>
      <c r="J44" s="84"/>
      <c r="K44" s="84"/>
      <c r="L44" s="84"/>
      <c r="M44" s="84"/>
      <c r="N44" s="85"/>
      <c r="O44" s="48"/>
      <c r="P44" s="5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row>
    <row r="45" spans="1:161" s="3" customFormat="1" ht="47.25" x14ac:dyDescent="0.2">
      <c r="A45" s="1" t="s">
        <v>12</v>
      </c>
      <c r="B45" s="24" t="s">
        <v>58</v>
      </c>
      <c r="C45" s="39">
        <f>SUM(C46:C56)-C52</f>
        <v>20113.020000000004</v>
      </c>
      <c r="D45" s="39">
        <f>SUM(D46:D56)-D52-D54</f>
        <v>4972110.9600000009</v>
      </c>
      <c r="E45" s="39">
        <f>E46+E47+E48+E49+E50</f>
        <v>0</v>
      </c>
      <c r="F45" s="39">
        <f>F46+F47+F48+F49+F50</f>
        <v>0</v>
      </c>
      <c r="G45" s="39">
        <f>SUM(G46:G56)</f>
        <v>20113</v>
      </c>
      <c r="H45" s="39">
        <f>SUM(H46:H56)</f>
        <v>4957412.9300000006</v>
      </c>
      <c r="I45" s="39">
        <f>SUM(I46:I56)</f>
        <v>0</v>
      </c>
      <c r="J45" s="39">
        <f>SUM(J46:J56)</f>
        <v>0</v>
      </c>
      <c r="K45" s="39">
        <f>SUM(K46:K56)-K52</f>
        <v>20113</v>
      </c>
      <c r="L45" s="39">
        <f>SUM(L46:L56)-L52-L54</f>
        <v>4931592.3000000007</v>
      </c>
      <c r="M45" s="39">
        <f>M46+M47+M48+M49</f>
        <v>0</v>
      </c>
      <c r="N45" s="39">
        <f>N46+N47+N48+N49</f>
        <v>0</v>
      </c>
      <c r="O45" s="49"/>
      <c r="P45" s="58"/>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row>
    <row r="46" spans="1:161" s="3" customFormat="1" ht="127.5" customHeight="1" x14ac:dyDescent="0.2">
      <c r="A46" s="1"/>
      <c r="B46" s="24" t="s">
        <v>59</v>
      </c>
      <c r="C46" s="39"/>
      <c r="D46" s="39">
        <v>3119014.38</v>
      </c>
      <c r="E46" s="34"/>
      <c r="F46" s="34"/>
      <c r="G46" s="6"/>
      <c r="H46" s="35">
        <v>3106513.64</v>
      </c>
      <c r="I46" s="37"/>
      <c r="J46" s="37"/>
      <c r="K46" s="35"/>
      <c r="L46" s="35">
        <v>3106513.64</v>
      </c>
      <c r="M46" s="37"/>
      <c r="N46" s="37"/>
      <c r="O46" s="49" t="s">
        <v>174</v>
      </c>
      <c r="P46" s="61" t="s">
        <v>205</v>
      </c>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row>
    <row r="47" spans="1:161" s="3" customFormat="1" ht="186" customHeight="1" x14ac:dyDescent="0.2">
      <c r="A47" s="1"/>
      <c r="B47" s="24" t="s">
        <v>60</v>
      </c>
      <c r="C47" s="33"/>
      <c r="D47" s="39">
        <v>895445.8</v>
      </c>
      <c r="E47" s="34"/>
      <c r="F47" s="34"/>
      <c r="G47" s="6"/>
      <c r="H47" s="35">
        <v>895445.8</v>
      </c>
      <c r="I47" s="37"/>
      <c r="J47" s="37"/>
      <c r="K47" s="35"/>
      <c r="L47" s="39">
        <v>866676.03</v>
      </c>
      <c r="M47" s="37"/>
      <c r="N47" s="37"/>
      <c r="O47" s="49" t="s">
        <v>175</v>
      </c>
      <c r="P47" s="58" t="s">
        <v>191</v>
      </c>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row>
    <row r="48" spans="1:161" s="3" customFormat="1" ht="116.25" customHeight="1" x14ac:dyDescent="0.2">
      <c r="A48" s="1"/>
      <c r="B48" s="24" t="s">
        <v>26</v>
      </c>
      <c r="C48" s="33"/>
      <c r="D48" s="39">
        <v>24238.2</v>
      </c>
      <c r="E48" s="34"/>
      <c r="F48" s="34"/>
      <c r="H48" s="35">
        <v>24234.06</v>
      </c>
      <c r="I48" s="37"/>
      <c r="J48" s="37"/>
      <c r="K48" s="35"/>
      <c r="L48" s="35">
        <v>24234.06</v>
      </c>
      <c r="M48" s="37"/>
      <c r="N48" s="37"/>
      <c r="O48" s="48" t="s">
        <v>176</v>
      </c>
      <c r="P48" s="58" t="s">
        <v>191</v>
      </c>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row>
    <row r="49" spans="1:161" s="6" customFormat="1" ht="36.75" customHeight="1" x14ac:dyDescent="0.2">
      <c r="A49" s="1"/>
      <c r="B49" s="24" t="s">
        <v>27</v>
      </c>
      <c r="C49" s="35"/>
      <c r="D49" s="35">
        <v>33826.6</v>
      </c>
      <c r="E49" s="35"/>
      <c r="F49" s="35"/>
      <c r="G49" s="35"/>
      <c r="H49" s="35">
        <v>33826.6</v>
      </c>
      <c r="I49" s="35"/>
      <c r="J49" s="35"/>
      <c r="K49" s="35"/>
      <c r="L49" s="35">
        <v>33826.6</v>
      </c>
      <c r="M49" s="37"/>
      <c r="N49" s="37"/>
      <c r="O49" s="67" t="s">
        <v>222</v>
      </c>
      <c r="P49" s="61"/>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row>
    <row r="50" spans="1:161" s="6" customFormat="1" ht="106.5" hidden="1" customHeight="1" x14ac:dyDescent="0.2">
      <c r="A50" s="1"/>
      <c r="B50" s="24" t="s">
        <v>76</v>
      </c>
      <c r="C50" s="35"/>
      <c r="D50" s="35">
        <v>0</v>
      </c>
      <c r="E50" s="35"/>
      <c r="F50" s="35"/>
      <c r="G50" s="35"/>
      <c r="H50" s="35">
        <v>0</v>
      </c>
      <c r="I50" s="35"/>
      <c r="J50" s="35"/>
      <c r="K50" s="35"/>
      <c r="L50" s="35">
        <v>0</v>
      </c>
      <c r="M50" s="37"/>
      <c r="N50" s="37"/>
      <c r="O50" s="48"/>
      <c r="P50" s="58"/>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row>
    <row r="51" spans="1:161" s="6" customFormat="1" ht="181.5" customHeight="1" x14ac:dyDescent="0.2">
      <c r="A51" s="1"/>
      <c r="B51" s="24" t="s">
        <v>147</v>
      </c>
      <c r="C51" s="35">
        <v>20113.02</v>
      </c>
      <c r="D51" s="35">
        <v>88644.26</v>
      </c>
      <c r="E51" s="35"/>
      <c r="F51" s="35"/>
      <c r="G51" s="35">
        <v>20113</v>
      </c>
      <c r="H51" s="35">
        <v>88644.26</v>
      </c>
      <c r="I51" s="35"/>
      <c r="J51" s="35"/>
      <c r="K51" s="35">
        <v>20113</v>
      </c>
      <c r="L51" s="35">
        <v>91593.4</v>
      </c>
      <c r="M51" s="37"/>
      <c r="N51" s="37"/>
      <c r="O51" s="49" t="s">
        <v>224</v>
      </c>
      <c r="P51" s="58"/>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row>
    <row r="52" spans="1:161" s="6" customFormat="1" ht="31.5" customHeight="1" x14ac:dyDescent="0.2">
      <c r="A52" s="1"/>
      <c r="B52" s="24" t="s">
        <v>227</v>
      </c>
      <c r="C52" s="35">
        <v>35070.199999999997</v>
      </c>
      <c r="D52" s="35">
        <v>2949.1</v>
      </c>
      <c r="E52" s="35"/>
      <c r="F52" s="35"/>
      <c r="G52" s="35"/>
      <c r="H52" s="35"/>
      <c r="I52" s="35"/>
      <c r="J52" s="35"/>
      <c r="K52" s="35">
        <v>35070.199999999997</v>
      </c>
      <c r="L52" s="35">
        <v>2949.1</v>
      </c>
      <c r="M52" s="37"/>
      <c r="N52" s="37"/>
      <c r="O52" s="48"/>
      <c r="P52" s="58"/>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row>
    <row r="53" spans="1:161" s="6" customFormat="1" ht="84" customHeight="1" x14ac:dyDescent="0.2">
      <c r="B53" s="24" t="s">
        <v>127</v>
      </c>
      <c r="C53" s="35"/>
      <c r="D53" s="35">
        <v>684847.82</v>
      </c>
      <c r="E53" s="35"/>
      <c r="F53" s="35"/>
      <c r="G53" s="35"/>
      <c r="H53" s="35">
        <v>682662.34</v>
      </c>
      <c r="I53" s="35"/>
      <c r="J53" s="35"/>
      <c r="K53" s="35"/>
      <c r="L53" s="35">
        <v>682662.34</v>
      </c>
      <c r="M53" s="37"/>
      <c r="N53" s="37"/>
      <c r="O53" s="49" t="s">
        <v>142</v>
      </c>
      <c r="P53" s="58" t="s">
        <v>191</v>
      </c>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row>
    <row r="54" spans="1:161" s="6" customFormat="1" ht="34.5" customHeight="1" x14ac:dyDescent="0.2">
      <c r="B54" s="24" t="s">
        <v>227</v>
      </c>
      <c r="C54" s="35"/>
      <c r="D54" s="35">
        <v>12548.2</v>
      </c>
      <c r="E54" s="35"/>
      <c r="F54" s="35"/>
      <c r="G54" s="35"/>
      <c r="H54" s="35"/>
      <c r="I54" s="35"/>
      <c r="J54" s="35"/>
      <c r="K54" s="35"/>
      <c r="L54" s="35">
        <v>12548.2</v>
      </c>
      <c r="M54" s="37"/>
      <c r="N54" s="37"/>
      <c r="O54" s="49"/>
      <c r="P54" s="58"/>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row>
    <row r="55" spans="1:161" s="6" customFormat="1" ht="51" customHeight="1" x14ac:dyDescent="0.2">
      <c r="B55" s="24" t="s">
        <v>128</v>
      </c>
      <c r="C55" s="35"/>
      <c r="D55" s="35">
        <v>124113.9</v>
      </c>
      <c r="E55" s="35"/>
      <c r="F55" s="35"/>
      <c r="G55" s="35"/>
      <c r="H55" s="35">
        <v>124106.23</v>
      </c>
      <c r="I55" s="35"/>
      <c r="J55" s="35"/>
      <c r="K55" s="35"/>
      <c r="L55" s="35">
        <v>124106.23</v>
      </c>
      <c r="M55" s="37"/>
      <c r="N55" s="37"/>
      <c r="O55" s="65" t="s">
        <v>206</v>
      </c>
      <c r="P55" s="58" t="s">
        <v>191</v>
      </c>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row>
    <row r="56" spans="1:161" s="6" customFormat="1" ht="41.25" customHeight="1" x14ac:dyDescent="0.2">
      <c r="B56" s="24" t="s">
        <v>148</v>
      </c>
      <c r="C56" s="35"/>
      <c r="D56" s="35">
        <v>1980</v>
      </c>
      <c r="E56" s="35"/>
      <c r="F56" s="35"/>
      <c r="G56" s="35"/>
      <c r="H56" s="35">
        <v>1980</v>
      </c>
      <c r="I56" s="35"/>
      <c r="J56" s="35"/>
      <c r="K56" s="35"/>
      <c r="L56" s="35">
        <v>1980</v>
      </c>
      <c r="M56" s="37"/>
      <c r="N56" s="37"/>
      <c r="O56" s="49" t="s">
        <v>154</v>
      </c>
      <c r="P56" s="58" t="s">
        <v>191</v>
      </c>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row>
    <row r="57" spans="1:161" s="6" customFormat="1" ht="31.5" x14ac:dyDescent="0.2">
      <c r="A57" s="1" t="s">
        <v>12</v>
      </c>
      <c r="B57" s="24" t="s">
        <v>28</v>
      </c>
      <c r="C57" s="39">
        <f>C58+C59+C60</f>
        <v>0</v>
      </c>
      <c r="D57" s="39">
        <f t="shared" ref="D57:N57" si="5">D58+D59+D60</f>
        <v>55660</v>
      </c>
      <c r="E57" s="39">
        <f t="shared" si="5"/>
        <v>0</v>
      </c>
      <c r="F57" s="39">
        <f t="shared" si="5"/>
        <v>0</v>
      </c>
      <c r="G57" s="39">
        <f t="shared" si="5"/>
        <v>0</v>
      </c>
      <c r="H57" s="39">
        <f t="shared" si="5"/>
        <v>55659.360000000001</v>
      </c>
      <c r="I57" s="39">
        <f t="shared" si="5"/>
        <v>0</v>
      </c>
      <c r="J57" s="39">
        <f t="shared" si="5"/>
        <v>0</v>
      </c>
      <c r="K57" s="39">
        <f t="shared" si="5"/>
        <v>0</v>
      </c>
      <c r="L57" s="39">
        <f t="shared" si="5"/>
        <v>55659.360000000001</v>
      </c>
      <c r="M57" s="39">
        <f t="shared" si="5"/>
        <v>0</v>
      </c>
      <c r="N57" s="39">
        <f t="shared" si="5"/>
        <v>0</v>
      </c>
      <c r="O57" s="48"/>
      <c r="P57" s="58"/>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row>
    <row r="58" spans="1:161" s="6" customFormat="1" ht="66.75" customHeight="1" x14ac:dyDescent="0.2">
      <c r="A58" s="1"/>
      <c r="B58" s="24" t="s">
        <v>29</v>
      </c>
      <c r="C58" s="39"/>
      <c r="D58" s="39">
        <v>55660</v>
      </c>
      <c r="E58" s="34"/>
      <c r="F58" s="34"/>
      <c r="G58" s="35"/>
      <c r="H58" s="35">
        <v>55659.360000000001</v>
      </c>
      <c r="I58" s="37"/>
      <c r="J58" s="37"/>
      <c r="K58" s="35"/>
      <c r="L58" s="35">
        <v>55659.360000000001</v>
      </c>
      <c r="M58" s="37"/>
      <c r="N58" s="37"/>
      <c r="O58" s="49" t="s">
        <v>167</v>
      </c>
      <c r="P58" s="58" t="s">
        <v>191</v>
      </c>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row>
    <row r="59" spans="1:161" s="6" customFormat="1" ht="141.75" hidden="1" x14ac:dyDescent="0.2">
      <c r="A59" s="1"/>
      <c r="B59" s="24" t="s">
        <v>30</v>
      </c>
      <c r="C59" s="39"/>
      <c r="D59" s="39">
        <v>0</v>
      </c>
      <c r="E59" s="34"/>
      <c r="F59" s="34"/>
      <c r="G59" s="35"/>
      <c r="H59" s="35"/>
      <c r="I59" s="37"/>
      <c r="J59" s="37"/>
      <c r="K59" s="35"/>
      <c r="L59" s="35"/>
      <c r="M59" s="37"/>
      <c r="N59" s="37"/>
      <c r="O59" s="48"/>
      <c r="P59" s="58"/>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row>
    <row r="60" spans="1:161" s="6" customFormat="1" ht="47.25" hidden="1" x14ac:dyDescent="0.2">
      <c r="A60" s="1"/>
      <c r="B60" s="24" t="s">
        <v>31</v>
      </c>
      <c r="C60" s="39"/>
      <c r="D60" s="39">
        <v>0</v>
      </c>
      <c r="E60" s="34"/>
      <c r="F60" s="34"/>
      <c r="G60" s="35"/>
      <c r="H60" s="35"/>
      <c r="I60" s="37"/>
      <c r="J60" s="37"/>
      <c r="K60" s="35"/>
      <c r="L60" s="35"/>
      <c r="M60" s="37"/>
      <c r="N60" s="37"/>
      <c r="O60" s="48"/>
      <c r="P60" s="58"/>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row>
    <row r="61" spans="1:161" s="6" customFormat="1" ht="30" x14ac:dyDescent="0.2">
      <c r="A61" s="1" t="s">
        <v>12</v>
      </c>
      <c r="B61" s="24" t="s">
        <v>61</v>
      </c>
      <c r="C61" s="35">
        <f>C62+C64</f>
        <v>97963.199999999997</v>
      </c>
      <c r="D61" s="35">
        <f>(D62+D64)-D63</f>
        <v>709118.65</v>
      </c>
      <c r="E61" s="35">
        <f>E62+E64</f>
        <v>0</v>
      </c>
      <c r="F61" s="35">
        <f t="shared" ref="F61:N61" si="6">F62+F64</f>
        <v>0</v>
      </c>
      <c r="G61" s="35">
        <f>G62+G64</f>
        <v>97963.199999999997</v>
      </c>
      <c r="H61" s="35">
        <f>H62+H64</f>
        <v>715323.5</v>
      </c>
      <c r="I61" s="35">
        <f t="shared" si="6"/>
        <v>0</v>
      </c>
      <c r="J61" s="35">
        <f t="shared" si="6"/>
        <v>0</v>
      </c>
      <c r="K61" s="35">
        <f>K62+K64</f>
        <v>97963.199999999997</v>
      </c>
      <c r="L61" s="35">
        <v>709118.65</v>
      </c>
      <c r="M61" s="35">
        <f t="shared" si="6"/>
        <v>0</v>
      </c>
      <c r="N61" s="35">
        <f t="shared" si="6"/>
        <v>0</v>
      </c>
      <c r="O61" s="48"/>
      <c r="P61" s="58"/>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row>
    <row r="62" spans="1:161" s="6" customFormat="1" ht="111" customHeight="1" x14ac:dyDescent="0.2">
      <c r="A62" s="1"/>
      <c r="B62" s="24" t="s">
        <v>82</v>
      </c>
      <c r="C62" s="39">
        <v>97963.199999999997</v>
      </c>
      <c r="D62" s="39">
        <v>699891.75</v>
      </c>
      <c r="E62" s="34"/>
      <c r="F62" s="34"/>
      <c r="G62" s="39">
        <v>97963.199999999997</v>
      </c>
      <c r="H62" s="39">
        <v>699891.8</v>
      </c>
      <c r="I62" s="37"/>
      <c r="J62" s="37"/>
      <c r="K62" s="39">
        <v>97963.199999999997</v>
      </c>
      <c r="L62" s="39">
        <v>699891.8</v>
      </c>
      <c r="M62" s="37"/>
      <c r="N62" s="37"/>
      <c r="O62" s="49" t="s">
        <v>177</v>
      </c>
      <c r="P62" s="58" t="s">
        <v>191</v>
      </c>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row>
    <row r="63" spans="1:161" s="6" customFormat="1" ht="36" customHeight="1" x14ac:dyDescent="0.2">
      <c r="A63" s="1"/>
      <c r="B63" s="24" t="s">
        <v>227</v>
      </c>
      <c r="C63" s="39"/>
      <c r="D63" s="39">
        <v>8773.1</v>
      </c>
      <c r="E63" s="34"/>
      <c r="F63" s="34"/>
      <c r="G63" s="39"/>
      <c r="H63" s="39"/>
      <c r="I63" s="37"/>
      <c r="J63" s="37"/>
      <c r="K63" s="39"/>
      <c r="L63" s="39">
        <v>8773.1</v>
      </c>
      <c r="M63" s="37"/>
      <c r="N63" s="37"/>
      <c r="O63" s="49"/>
      <c r="P63" s="58"/>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row>
    <row r="64" spans="1:161" s="6" customFormat="1" ht="63" x14ac:dyDescent="0.2">
      <c r="A64" s="1"/>
      <c r="B64" s="24" t="s">
        <v>32</v>
      </c>
      <c r="C64" s="39"/>
      <c r="D64" s="39">
        <v>18000</v>
      </c>
      <c r="E64" s="34"/>
      <c r="F64" s="34"/>
      <c r="G64" s="35"/>
      <c r="H64" s="35">
        <v>15431.7</v>
      </c>
      <c r="I64" s="37"/>
      <c r="J64" s="37"/>
      <c r="K64" s="35"/>
      <c r="L64" s="35">
        <v>15431.7</v>
      </c>
      <c r="M64" s="37"/>
      <c r="N64" s="37"/>
      <c r="O64" s="49" t="s">
        <v>203</v>
      </c>
      <c r="P64" s="58" t="s">
        <v>204</v>
      </c>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row>
    <row r="65" spans="1:161" s="6" customFormat="1" ht="31.5" x14ac:dyDescent="0.2">
      <c r="A65" s="1" t="s">
        <v>12</v>
      </c>
      <c r="B65" s="24" t="s">
        <v>51</v>
      </c>
      <c r="C65" s="39">
        <f>SUM(C66)</f>
        <v>1041.3</v>
      </c>
      <c r="D65" s="39">
        <f>SUM(D66)</f>
        <v>6681.1</v>
      </c>
      <c r="E65" s="39">
        <v>0</v>
      </c>
      <c r="F65" s="39">
        <v>0</v>
      </c>
      <c r="G65" s="39">
        <f>SUM(G66)</f>
        <v>1041.3</v>
      </c>
      <c r="H65" s="39">
        <f>SUM(H66)</f>
        <v>6681.1</v>
      </c>
      <c r="I65" s="39">
        <f t="shared" ref="I65:N65" si="7">SUM(I66)</f>
        <v>0</v>
      </c>
      <c r="J65" s="39">
        <f t="shared" si="7"/>
        <v>0</v>
      </c>
      <c r="K65" s="39">
        <f t="shared" si="7"/>
        <v>1041.3</v>
      </c>
      <c r="L65" s="39">
        <f t="shared" si="7"/>
        <v>6964.4</v>
      </c>
      <c r="M65" s="39">
        <f t="shared" si="7"/>
        <v>0</v>
      </c>
      <c r="N65" s="39">
        <f t="shared" si="7"/>
        <v>0</v>
      </c>
      <c r="O65" s="48"/>
      <c r="P65" s="58"/>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row>
    <row r="66" spans="1:161" s="6" customFormat="1" ht="63" x14ac:dyDescent="0.2">
      <c r="A66" s="1"/>
      <c r="B66" s="24" t="s">
        <v>79</v>
      </c>
      <c r="C66" s="39">
        <v>1041.3</v>
      </c>
      <c r="D66" s="39">
        <v>6681.1</v>
      </c>
      <c r="E66" s="39"/>
      <c r="F66" s="39"/>
      <c r="G66" s="39">
        <v>1041.3</v>
      </c>
      <c r="H66" s="39">
        <v>6681.1</v>
      </c>
      <c r="I66" s="39"/>
      <c r="J66" s="39"/>
      <c r="K66" s="39">
        <v>1041.3</v>
      </c>
      <c r="L66" s="39">
        <v>6964.4</v>
      </c>
      <c r="M66" s="39"/>
      <c r="N66" s="39"/>
      <c r="O66" s="49" t="s">
        <v>136</v>
      </c>
      <c r="P66" s="58" t="s">
        <v>191</v>
      </c>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row>
    <row r="67" spans="1:161" s="6" customFormat="1" ht="30" hidden="1" x14ac:dyDescent="0.2">
      <c r="A67" s="1" t="s">
        <v>12</v>
      </c>
      <c r="B67" s="24" t="s">
        <v>62</v>
      </c>
      <c r="C67" s="39">
        <f>C68+C69</f>
        <v>0</v>
      </c>
      <c r="D67" s="39">
        <f t="shared" ref="D67:N67" si="8">D68+D69</f>
        <v>0</v>
      </c>
      <c r="E67" s="39">
        <f t="shared" si="8"/>
        <v>0</v>
      </c>
      <c r="F67" s="39">
        <f t="shared" si="8"/>
        <v>0</v>
      </c>
      <c r="G67" s="39">
        <f t="shared" si="8"/>
        <v>0</v>
      </c>
      <c r="H67" s="39">
        <v>0</v>
      </c>
      <c r="I67" s="39">
        <f t="shared" si="8"/>
        <v>0</v>
      </c>
      <c r="J67" s="39">
        <f t="shared" si="8"/>
        <v>0</v>
      </c>
      <c r="K67" s="39">
        <f t="shared" si="8"/>
        <v>0</v>
      </c>
      <c r="L67" s="39">
        <v>0</v>
      </c>
      <c r="M67" s="39">
        <f t="shared" si="8"/>
        <v>0</v>
      </c>
      <c r="N67" s="39">
        <f t="shared" si="8"/>
        <v>0</v>
      </c>
      <c r="O67" s="48"/>
      <c r="P67" s="58"/>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row>
    <row r="68" spans="1:161" s="6" customFormat="1" ht="47.25" hidden="1" x14ac:dyDescent="0.2">
      <c r="A68" s="1"/>
      <c r="B68" s="25" t="s">
        <v>10</v>
      </c>
      <c r="C68" s="39"/>
      <c r="D68" s="39">
        <v>0</v>
      </c>
      <c r="E68" s="34"/>
      <c r="F68" s="34"/>
      <c r="G68" s="35"/>
      <c r="H68" s="39">
        <v>0</v>
      </c>
      <c r="I68" s="37"/>
      <c r="J68" s="37"/>
      <c r="K68" s="35"/>
      <c r="L68" s="39">
        <v>0</v>
      </c>
      <c r="M68" s="37"/>
      <c r="N68" s="37"/>
      <c r="O68" s="48"/>
      <c r="P68" s="58"/>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row>
    <row r="69" spans="1:161" s="6" customFormat="1" ht="47.25" hidden="1" x14ac:dyDescent="0.2">
      <c r="A69" s="1"/>
      <c r="B69" s="25" t="s">
        <v>63</v>
      </c>
      <c r="C69" s="39"/>
      <c r="D69" s="39">
        <v>0</v>
      </c>
      <c r="E69" s="34"/>
      <c r="F69" s="34"/>
      <c r="G69" s="35"/>
      <c r="H69" s="35">
        <v>0</v>
      </c>
      <c r="I69" s="37"/>
      <c r="J69" s="37"/>
      <c r="K69" s="35"/>
      <c r="L69" s="35">
        <v>0</v>
      </c>
      <c r="M69" s="37"/>
      <c r="N69" s="37"/>
      <c r="O69" s="48"/>
      <c r="P69" s="58"/>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row>
    <row r="70" spans="1:161" s="6" customFormat="1" ht="30" x14ac:dyDescent="0.2">
      <c r="A70" s="1" t="s">
        <v>12</v>
      </c>
      <c r="B70" s="24" t="s">
        <v>64</v>
      </c>
      <c r="C70" s="39">
        <f>C71+C72+C73+C74</f>
        <v>0</v>
      </c>
      <c r="D70" s="39">
        <f>D71+D72+D73+D74</f>
        <v>112467.64</v>
      </c>
      <c r="E70" s="39">
        <f t="shared" ref="E70:N70" si="9">E71+E72+E73+E74</f>
        <v>0</v>
      </c>
      <c r="F70" s="39">
        <f t="shared" si="9"/>
        <v>0</v>
      </c>
      <c r="G70" s="39">
        <f t="shared" si="9"/>
        <v>0</v>
      </c>
      <c r="H70" s="39">
        <f>H71+H72+H73+H74</f>
        <v>106382.13</v>
      </c>
      <c r="I70" s="39">
        <f t="shared" si="9"/>
        <v>0</v>
      </c>
      <c r="J70" s="39">
        <f t="shared" si="9"/>
        <v>0</v>
      </c>
      <c r="K70" s="39">
        <f t="shared" si="9"/>
        <v>0</v>
      </c>
      <c r="L70" s="39">
        <f>L71+L72+L73+L74</f>
        <v>106382.13</v>
      </c>
      <c r="M70" s="39">
        <f t="shared" si="9"/>
        <v>0</v>
      </c>
      <c r="N70" s="39">
        <f t="shared" si="9"/>
        <v>0</v>
      </c>
      <c r="O70" s="49"/>
      <c r="P70" s="58"/>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row>
    <row r="71" spans="1:161" s="6" customFormat="1" ht="117.75" customHeight="1" x14ac:dyDescent="0.2">
      <c r="A71" s="1"/>
      <c r="B71" s="24" t="s">
        <v>13</v>
      </c>
      <c r="C71" s="39"/>
      <c r="D71" s="39">
        <v>59667.64</v>
      </c>
      <c r="E71" s="39"/>
      <c r="F71" s="39"/>
      <c r="G71" s="39"/>
      <c r="H71" s="39">
        <v>58283.97</v>
      </c>
      <c r="I71" s="39"/>
      <c r="J71" s="39"/>
      <c r="K71" s="39"/>
      <c r="L71" s="39">
        <v>58283.97</v>
      </c>
      <c r="M71" s="39"/>
      <c r="N71" s="39"/>
      <c r="O71" s="49" t="s">
        <v>178</v>
      </c>
      <c r="P71" s="58" t="s">
        <v>191</v>
      </c>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row>
    <row r="72" spans="1:161" s="6" customFormat="1" ht="31.5" hidden="1" x14ac:dyDescent="0.2">
      <c r="A72" s="1"/>
      <c r="B72" s="24" t="s">
        <v>14</v>
      </c>
      <c r="C72" s="33"/>
      <c r="D72" s="39">
        <v>0</v>
      </c>
      <c r="E72" s="34"/>
      <c r="F72" s="34"/>
      <c r="G72" s="35"/>
      <c r="H72" s="39"/>
      <c r="I72" s="37"/>
      <c r="J72" s="37"/>
      <c r="K72" s="35"/>
      <c r="L72" s="35"/>
      <c r="M72" s="37"/>
      <c r="N72" s="37"/>
      <c r="O72" s="49"/>
      <c r="P72" s="58"/>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row>
    <row r="73" spans="1:161" s="6" customFormat="1" ht="47.25" x14ac:dyDescent="0.2">
      <c r="A73" s="1"/>
      <c r="B73" s="24" t="s">
        <v>34</v>
      </c>
      <c r="C73" s="33"/>
      <c r="D73" s="39">
        <v>52800</v>
      </c>
      <c r="E73" s="34"/>
      <c r="F73" s="34"/>
      <c r="G73" s="35"/>
      <c r="H73" s="35">
        <v>48098.16</v>
      </c>
      <c r="I73" s="37"/>
      <c r="J73" s="37"/>
      <c r="K73" s="35"/>
      <c r="L73" s="35">
        <v>48098.16</v>
      </c>
      <c r="M73" s="37"/>
      <c r="N73" s="37"/>
      <c r="O73" s="49" t="s">
        <v>189</v>
      </c>
      <c r="P73" s="58" t="s">
        <v>191</v>
      </c>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row>
    <row r="74" spans="1:161" s="6" customFormat="1" ht="31.5" hidden="1" x14ac:dyDescent="0.2">
      <c r="A74" s="1"/>
      <c r="B74" s="26" t="s">
        <v>35</v>
      </c>
      <c r="C74" s="33"/>
      <c r="D74" s="39">
        <v>0</v>
      </c>
      <c r="E74" s="34"/>
      <c r="F74" s="34"/>
      <c r="G74" s="35"/>
      <c r="H74" s="39">
        <v>0</v>
      </c>
      <c r="I74" s="37"/>
      <c r="J74" s="37"/>
      <c r="K74" s="35"/>
      <c r="L74" s="39">
        <v>0</v>
      </c>
      <c r="M74" s="37"/>
      <c r="N74" s="37"/>
      <c r="O74" s="49"/>
      <c r="P74" s="58"/>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row>
    <row r="75" spans="1:161" s="6" customFormat="1" ht="30" x14ac:dyDescent="0.2">
      <c r="A75" s="1" t="s">
        <v>12</v>
      </c>
      <c r="B75" s="25" t="s">
        <v>65</v>
      </c>
      <c r="C75" s="33">
        <f t="shared" ref="C75:N75" si="10">C76</f>
        <v>0</v>
      </c>
      <c r="D75" s="33">
        <f t="shared" si="10"/>
        <v>452045.22</v>
      </c>
      <c r="E75" s="33">
        <f t="shared" si="10"/>
        <v>0</v>
      </c>
      <c r="F75" s="33">
        <f t="shared" si="10"/>
        <v>0</v>
      </c>
      <c r="G75" s="33">
        <f t="shared" si="10"/>
        <v>0</v>
      </c>
      <c r="H75" s="33">
        <f>H76</f>
        <v>452045.22</v>
      </c>
      <c r="I75" s="33">
        <f t="shared" si="10"/>
        <v>0</v>
      </c>
      <c r="J75" s="33">
        <f t="shared" si="10"/>
        <v>0</v>
      </c>
      <c r="K75" s="33">
        <f t="shared" si="10"/>
        <v>0</v>
      </c>
      <c r="L75" s="33">
        <f>L76</f>
        <v>448144.05</v>
      </c>
      <c r="M75" s="33">
        <f t="shared" si="10"/>
        <v>0</v>
      </c>
      <c r="N75" s="33">
        <f t="shared" si="10"/>
        <v>0</v>
      </c>
      <c r="O75" s="49"/>
      <c r="P75" s="58"/>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row>
    <row r="76" spans="1:161" s="6" customFormat="1" ht="123.75" customHeight="1" x14ac:dyDescent="0.2">
      <c r="A76" s="1"/>
      <c r="B76" s="25" t="s">
        <v>14</v>
      </c>
      <c r="C76" s="33"/>
      <c r="D76" s="39">
        <v>452045.22</v>
      </c>
      <c r="E76" s="34"/>
      <c r="F76" s="34"/>
      <c r="G76" s="35"/>
      <c r="H76" s="35">
        <v>452045.22</v>
      </c>
      <c r="I76" s="37"/>
      <c r="J76" s="37"/>
      <c r="K76" s="35"/>
      <c r="L76" s="35">
        <v>448144.05</v>
      </c>
      <c r="M76" s="37"/>
      <c r="N76" s="37"/>
      <c r="O76" s="49" t="s">
        <v>179</v>
      </c>
      <c r="P76" s="58" t="s">
        <v>205</v>
      </c>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row>
    <row r="77" spans="1:161" s="6" customFormat="1" ht="31.5" x14ac:dyDescent="0.2">
      <c r="A77" s="1" t="s">
        <v>84</v>
      </c>
      <c r="B77" s="25" t="s">
        <v>86</v>
      </c>
      <c r="C77" s="33">
        <f>C78</f>
        <v>49838.7</v>
      </c>
      <c r="D77" s="33">
        <f t="shared" ref="D77:N77" si="11">D78</f>
        <v>90639.2</v>
      </c>
      <c r="E77" s="33">
        <f t="shared" si="11"/>
        <v>0</v>
      </c>
      <c r="F77" s="33">
        <f t="shared" si="11"/>
        <v>0</v>
      </c>
      <c r="G77" s="33">
        <f t="shared" si="11"/>
        <v>49838.7</v>
      </c>
      <c r="H77" s="33">
        <f t="shared" si="11"/>
        <v>90639.2</v>
      </c>
      <c r="I77" s="33">
        <f t="shared" si="11"/>
        <v>0</v>
      </c>
      <c r="J77" s="33">
        <f t="shared" si="11"/>
        <v>0</v>
      </c>
      <c r="K77" s="33">
        <f t="shared" si="11"/>
        <v>49835.14</v>
      </c>
      <c r="L77" s="33">
        <f t="shared" si="11"/>
        <v>90632.73</v>
      </c>
      <c r="M77" s="33">
        <f t="shared" si="11"/>
        <v>0</v>
      </c>
      <c r="N77" s="33">
        <f t="shared" si="11"/>
        <v>0</v>
      </c>
      <c r="O77" s="48"/>
      <c r="P77" s="58"/>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row>
    <row r="78" spans="1:161" s="6" customFormat="1" ht="47.25" x14ac:dyDescent="0.2">
      <c r="A78" s="1"/>
      <c r="B78" s="25" t="s">
        <v>91</v>
      </c>
      <c r="C78" s="33">
        <v>49838.7</v>
      </c>
      <c r="D78" s="39">
        <v>90639.2</v>
      </c>
      <c r="E78" s="34"/>
      <c r="F78" s="34"/>
      <c r="G78" s="33">
        <v>49838.7</v>
      </c>
      <c r="H78" s="39">
        <v>90639.2</v>
      </c>
      <c r="I78" s="37"/>
      <c r="J78" s="37"/>
      <c r="K78" s="33">
        <v>49835.14</v>
      </c>
      <c r="L78" s="39">
        <v>90632.73</v>
      </c>
      <c r="M78" s="37"/>
      <c r="N78" s="37"/>
      <c r="O78" s="48" t="s">
        <v>145</v>
      </c>
      <c r="P78" s="58" t="s">
        <v>191</v>
      </c>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row>
    <row r="79" spans="1:161" s="6" customFormat="1" ht="15.75" x14ac:dyDescent="0.2">
      <c r="A79" s="81" t="s">
        <v>25</v>
      </c>
      <c r="B79" s="82"/>
      <c r="C79" s="38">
        <f t="shared" ref="C79:N79" si="12">C45+C57+C61+C67+C70+C75+C65+C77</f>
        <v>168956.22</v>
      </c>
      <c r="D79" s="38">
        <f t="shared" si="12"/>
        <v>6398722.7700000005</v>
      </c>
      <c r="E79" s="38">
        <f t="shared" si="12"/>
        <v>0</v>
      </c>
      <c r="F79" s="38">
        <f t="shared" si="12"/>
        <v>0</v>
      </c>
      <c r="G79" s="38">
        <f t="shared" si="12"/>
        <v>168956.2</v>
      </c>
      <c r="H79" s="38">
        <f>H45+H57+H61+H67+H70+H75+H65+H77-1</f>
        <v>6384142.4400000004</v>
      </c>
      <c r="I79" s="38">
        <f t="shared" si="12"/>
        <v>0</v>
      </c>
      <c r="J79" s="38">
        <f t="shared" si="12"/>
        <v>0</v>
      </c>
      <c r="K79" s="38">
        <f t="shared" si="12"/>
        <v>168952.64</v>
      </c>
      <c r="L79" s="38">
        <f t="shared" si="12"/>
        <v>6348493.620000002</v>
      </c>
      <c r="M79" s="38">
        <f t="shared" si="12"/>
        <v>0</v>
      </c>
      <c r="N79" s="38">
        <f t="shared" si="12"/>
        <v>0</v>
      </c>
      <c r="O79" s="48"/>
      <c r="P79" s="58"/>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row>
    <row r="80" spans="1:161" s="3" customFormat="1" ht="15.75" x14ac:dyDescent="0.2">
      <c r="A80" s="72" t="s">
        <v>66</v>
      </c>
      <c r="B80" s="73"/>
      <c r="C80" s="73"/>
      <c r="D80" s="73"/>
      <c r="E80" s="73"/>
      <c r="F80" s="73"/>
      <c r="G80" s="73"/>
      <c r="H80" s="73"/>
      <c r="I80" s="73"/>
      <c r="J80" s="73"/>
      <c r="K80" s="73"/>
      <c r="L80" s="73"/>
      <c r="M80" s="73"/>
      <c r="N80" s="74"/>
      <c r="O80" s="48"/>
      <c r="P80" s="58"/>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row>
    <row r="81" spans="1:161" s="3" customFormat="1" ht="30" x14ac:dyDescent="0.2">
      <c r="A81" s="1" t="s">
        <v>12</v>
      </c>
      <c r="B81" s="24" t="s">
        <v>36</v>
      </c>
      <c r="C81" s="33">
        <f>C82</f>
        <v>0</v>
      </c>
      <c r="D81" s="33">
        <f>D82+D83+D84</f>
        <v>2485</v>
      </c>
      <c r="E81" s="33">
        <f t="shared" ref="E81:N81" si="13">E82</f>
        <v>0</v>
      </c>
      <c r="F81" s="33">
        <f t="shared" si="13"/>
        <v>0</v>
      </c>
      <c r="G81" s="33">
        <f t="shared" si="13"/>
        <v>0</v>
      </c>
      <c r="H81" s="33">
        <f>+H82+H83+H84</f>
        <v>2485</v>
      </c>
      <c r="I81" s="33">
        <f t="shared" ref="I81:L81" si="14">+I82+I83+I84</f>
        <v>0</v>
      </c>
      <c r="J81" s="33">
        <f t="shared" si="14"/>
        <v>0</v>
      </c>
      <c r="K81" s="33">
        <f t="shared" si="14"/>
        <v>0</v>
      </c>
      <c r="L81" s="33">
        <f t="shared" si="14"/>
        <v>2485</v>
      </c>
      <c r="M81" s="33">
        <f t="shared" si="13"/>
        <v>0</v>
      </c>
      <c r="N81" s="33">
        <f t="shared" si="13"/>
        <v>0</v>
      </c>
      <c r="O81" s="48"/>
      <c r="P81" s="58"/>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row>
    <row r="82" spans="1:161" s="3" customFormat="1" ht="81.75" customHeight="1" x14ac:dyDescent="0.2">
      <c r="A82" s="1"/>
      <c r="B82" s="24" t="s">
        <v>37</v>
      </c>
      <c r="C82" s="33"/>
      <c r="D82" s="33">
        <v>1810</v>
      </c>
      <c r="E82" s="34"/>
      <c r="F82" s="33"/>
      <c r="G82" s="35"/>
      <c r="H82" s="35">
        <v>1810</v>
      </c>
      <c r="I82" s="37"/>
      <c r="J82" s="35"/>
      <c r="K82" s="35"/>
      <c r="L82" s="35">
        <v>1810</v>
      </c>
      <c r="M82" s="37"/>
      <c r="N82" s="35"/>
      <c r="O82" s="49" t="s">
        <v>155</v>
      </c>
      <c r="P82" s="58" t="s">
        <v>191</v>
      </c>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row>
    <row r="83" spans="1:161" s="3" customFormat="1" ht="63" x14ac:dyDescent="0.2">
      <c r="A83" s="1"/>
      <c r="B83" s="24" t="s">
        <v>149</v>
      </c>
      <c r="C83" s="33"/>
      <c r="D83" s="33">
        <v>525</v>
      </c>
      <c r="E83" s="34"/>
      <c r="F83" s="33"/>
      <c r="G83" s="35"/>
      <c r="H83" s="35">
        <v>525</v>
      </c>
      <c r="I83" s="37"/>
      <c r="J83" s="35"/>
      <c r="K83" s="35"/>
      <c r="L83" s="35">
        <v>525</v>
      </c>
      <c r="M83" s="37"/>
      <c r="N83" s="35"/>
      <c r="O83" s="49" t="s">
        <v>156</v>
      </c>
      <c r="P83" s="58" t="s">
        <v>191</v>
      </c>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row>
    <row r="84" spans="1:161" s="3" customFormat="1" ht="72.75" customHeight="1" x14ac:dyDescent="0.2">
      <c r="A84" s="1"/>
      <c r="B84" s="24" t="s">
        <v>150</v>
      </c>
      <c r="C84" s="33"/>
      <c r="D84" s="33">
        <v>150</v>
      </c>
      <c r="E84" s="34"/>
      <c r="F84" s="33"/>
      <c r="G84" s="35"/>
      <c r="H84" s="35">
        <v>150</v>
      </c>
      <c r="I84" s="37"/>
      <c r="J84" s="35"/>
      <c r="K84" s="35"/>
      <c r="L84" s="35">
        <v>150</v>
      </c>
      <c r="M84" s="37"/>
      <c r="N84" s="35"/>
      <c r="O84" s="49" t="s">
        <v>157</v>
      </c>
      <c r="P84" s="58" t="s">
        <v>191</v>
      </c>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row>
    <row r="85" spans="1:161" s="3" customFormat="1" ht="31.5" x14ac:dyDescent="0.2">
      <c r="A85" s="1" t="s">
        <v>12</v>
      </c>
      <c r="B85" s="24" t="s">
        <v>38</v>
      </c>
      <c r="C85" s="33">
        <f>C86+C88+C89+C90+C91+C92+C93</f>
        <v>122255</v>
      </c>
      <c r="D85" s="33">
        <f>D86+D88+D89+D90+D91+D92+D93+D87</f>
        <v>419850</v>
      </c>
      <c r="E85" s="33">
        <f t="shared" ref="E85:N85" si="15">E86+E88+E89+E90+E91+E92+E93</f>
        <v>0</v>
      </c>
      <c r="F85" s="33">
        <f t="shared" si="15"/>
        <v>0</v>
      </c>
      <c r="G85" s="33">
        <f>G86+G88+G89+G90+G91+G92+G93</f>
        <v>104741.26</v>
      </c>
      <c r="H85" s="33">
        <f>H86+H88+H89+H90+H91+H92+H93+H87</f>
        <v>385359.32</v>
      </c>
      <c r="I85" s="33">
        <f t="shared" si="15"/>
        <v>0</v>
      </c>
      <c r="J85" s="33">
        <f t="shared" si="15"/>
        <v>0</v>
      </c>
      <c r="K85" s="33">
        <f>K86+K88+K89+K90+K91+K92+K93</f>
        <v>104741.26</v>
      </c>
      <c r="L85" s="33">
        <f>L86+L88+L89+L90+L91+L92+L93+L87</f>
        <v>385359.32</v>
      </c>
      <c r="M85" s="33">
        <f t="shared" si="15"/>
        <v>0</v>
      </c>
      <c r="N85" s="33">
        <f t="shared" si="15"/>
        <v>0</v>
      </c>
      <c r="O85" s="48"/>
      <c r="P85" s="58"/>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row>
    <row r="86" spans="1:161" s="3" customFormat="1" ht="43.5" customHeight="1" x14ac:dyDescent="0.2">
      <c r="A86" s="1"/>
      <c r="B86" s="24" t="s">
        <v>39</v>
      </c>
      <c r="C86" s="33"/>
      <c r="D86" s="33">
        <v>78000</v>
      </c>
      <c r="E86" s="34"/>
      <c r="F86" s="33"/>
      <c r="G86" s="35"/>
      <c r="H86" s="35">
        <v>63212.92</v>
      </c>
      <c r="I86" s="37"/>
      <c r="J86" s="35"/>
      <c r="K86" s="35"/>
      <c r="L86" s="35">
        <v>63212.92</v>
      </c>
      <c r="M86" s="37"/>
      <c r="N86" s="35"/>
      <c r="O86" s="48" t="s">
        <v>180</v>
      </c>
      <c r="P86" s="58" t="s">
        <v>212</v>
      </c>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row>
    <row r="87" spans="1:161" s="3" customFormat="1" ht="157.5" hidden="1" x14ac:dyDescent="0.2">
      <c r="A87" s="1"/>
      <c r="B87" s="24" t="s">
        <v>108</v>
      </c>
      <c r="C87" s="33"/>
      <c r="D87" s="33">
        <v>0</v>
      </c>
      <c r="E87" s="34"/>
      <c r="F87" s="33"/>
      <c r="G87" s="35"/>
      <c r="H87" s="35">
        <v>0</v>
      </c>
      <c r="I87" s="37"/>
      <c r="J87" s="35"/>
      <c r="K87" s="35"/>
      <c r="L87" s="35">
        <v>0</v>
      </c>
      <c r="M87" s="37"/>
      <c r="N87" s="35"/>
      <c r="O87" s="48"/>
      <c r="P87" s="58"/>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row>
    <row r="88" spans="1:161" s="3" customFormat="1" ht="60" customHeight="1" x14ac:dyDescent="0.2">
      <c r="A88" s="1"/>
      <c r="B88" s="24" t="s">
        <v>40</v>
      </c>
      <c r="C88" s="33"/>
      <c r="D88" s="33">
        <v>22500</v>
      </c>
      <c r="E88" s="34"/>
      <c r="F88" s="34"/>
      <c r="G88" s="35"/>
      <c r="H88" s="33">
        <v>22440</v>
      </c>
      <c r="I88" s="37"/>
      <c r="J88" s="37"/>
      <c r="K88" s="35"/>
      <c r="L88" s="33">
        <v>22440</v>
      </c>
      <c r="M88" s="37"/>
      <c r="N88" s="37"/>
      <c r="O88" s="49" t="s">
        <v>184</v>
      </c>
      <c r="P88" s="58" t="s">
        <v>191</v>
      </c>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row>
    <row r="89" spans="1:161" s="3" customFormat="1" ht="50.25" customHeight="1" x14ac:dyDescent="0.2">
      <c r="A89" s="1"/>
      <c r="B89" s="24" t="s">
        <v>41</v>
      </c>
      <c r="C89" s="33">
        <v>122255</v>
      </c>
      <c r="D89" s="33">
        <v>127245</v>
      </c>
      <c r="E89" s="34"/>
      <c r="F89" s="33"/>
      <c r="G89" s="33">
        <v>104741.26</v>
      </c>
      <c r="H89" s="33">
        <v>109016.4</v>
      </c>
      <c r="I89" s="33"/>
      <c r="J89" s="33"/>
      <c r="K89" s="33">
        <v>104741.26</v>
      </c>
      <c r="L89" s="33">
        <v>109016.4</v>
      </c>
      <c r="M89" s="33"/>
      <c r="N89" s="33"/>
      <c r="O89" s="49" t="s">
        <v>158</v>
      </c>
      <c r="P89" s="61" t="s">
        <v>191</v>
      </c>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row>
    <row r="90" spans="1:161" s="3" customFormat="1" ht="47.25" x14ac:dyDescent="0.2">
      <c r="A90" s="1"/>
      <c r="B90" s="24" t="s">
        <v>42</v>
      </c>
      <c r="C90" s="33"/>
      <c r="D90" s="33">
        <v>65540</v>
      </c>
      <c r="E90" s="34"/>
      <c r="F90" s="34"/>
      <c r="G90" s="35"/>
      <c r="H90" s="33">
        <v>65540</v>
      </c>
      <c r="I90" s="37"/>
      <c r="J90" s="37"/>
      <c r="K90" s="35"/>
      <c r="L90" s="33">
        <v>65540</v>
      </c>
      <c r="M90" s="37"/>
      <c r="N90" s="37"/>
      <c r="O90" s="49" t="s">
        <v>181</v>
      </c>
      <c r="P90" s="58" t="s">
        <v>191</v>
      </c>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row>
    <row r="91" spans="1:161" s="3" customFormat="1" ht="47.25" x14ac:dyDescent="0.2">
      <c r="A91" s="1"/>
      <c r="B91" s="24" t="s">
        <v>43</v>
      </c>
      <c r="C91" s="33"/>
      <c r="D91" s="33">
        <v>66600</v>
      </c>
      <c r="E91" s="34"/>
      <c r="F91" s="34"/>
      <c r="G91" s="35"/>
      <c r="H91" s="33">
        <v>66600</v>
      </c>
      <c r="I91" s="37"/>
      <c r="J91" s="37"/>
      <c r="K91" s="35"/>
      <c r="L91" s="33">
        <v>66600</v>
      </c>
      <c r="M91" s="37"/>
      <c r="N91" s="37"/>
      <c r="O91" s="49" t="s">
        <v>183</v>
      </c>
      <c r="P91" s="58" t="s">
        <v>191</v>
      </c>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row>
    <row r="92" spans="1:161" s="3" customFormat="1" ht="94.5" x14ac:dyDescent="0.2">
      <c r="A92" s="1"/>
      <c r="B92" s="25" t="s">
        <v>114</v>
      </c>
      <c r="C92" s="33"/>
      <c r="D92" s="33">
        <v>12000</v>
      </c>
      <c r="E92" s="34"/>
      <c r="F92" s="33"/>
      <c r="G92" s="33"/>
      <c r="H92" s="33">
        <v>10600</v>
      </c>
      <c r="I92" s="33"/>
      <c r="J92" s="33"/>
      <c r="K92" s="33"/>
      <c r="L92" s="33">
        <v>10600</v>
      </c>
      <c r="M92" s="33"/>
      <c r="N92" s="33"/>
      <c r="O92" s="49" t="s">
        <v>185</v>
      </c>
      <c r="P92" s="58" t="s">
        <v>191</v>
      </c>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row>
    <row r="93" spans="1:161" s="3" customFormat="1" ht="47.25" x14ac:dyDescent="0.2">
      <c r="A93" s="1"/>
      <c r="B93" s="25" t="s">
        <v>115</v>
      </c>
      <c r="C93" s="33"/>
      <c r="D93" s="33">
        <v>47965</v>
      </c>
      <c r="E93" s="34"/>
      <c r="F93" s="34"/>
      <c r="G93" s="35"/>
      <c r="H93" s="35">
        <v>47950</v>
      </c>
      <c r="I93" s="37"/>
      <c r="J93" s="37"/>
      <c r="K93" s="35"/>
      <c r="L93" s="35">
        <v>47950</v>
      </c>
      <c r="M93" s="37"/>
      <c r="N93" s="37"/>
      <c r="O93" s="49" t="s">
        <v>182</v>
      </c>
      <c r="P93" s="58" t="s">
        <v>191</v>
      </c>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row>
    <row r="94" spans="1:161" s="3" customFormat="1" ht="94.5" hidden="1" x14ac:dyDescent="0.2">
      <c r="A94" s="1" t="s">
        <v>12</v>
      </c>
      <c r="B94" s="24" t="s">
        <v>92</v>
      </c>
      <c r="C94" s="33"/>
      <c r="D94" s="33"/>
      <c r="E94" s="33"/>
      <c r="F94" s="33"/>
      <c r="G94" s="33"/>
      <c r="H94" s="33"/>
      <c r="I94" s="33"/>
      <c r="J94" s="33"/>
      <c r="K94" s="33"/>
      <c r="L94" s="33"/>
      <c r="M94" s="33"/>
      <c r="N94" s="33"/>
      <c r="O94" s="48"/>
      <c r="P94" s="58"/>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row>
    <row r="95" spans="1:161" s="3" customFormat="1" ht="75.75" customHeight="1" x14ac:dyDescent="0.2">
      <c r="A95" s="1" t="s">
        <v>84</v>
      </c>
      <c r="B95" s="24" t="s">
        <v>93</v>
      </c>
      <c r="C95" s="33">
        <f>C99+C97+C96</f>
        <v>64045.3</v>
      </c>
      <c r="D95" s="33">
        <f>D99+D97+D98+D96</f>
        <v>182565.2</v>
      </c>
      <c r="E95" s="33">
        <f t="shared" ref="E95:N95" si="16">E99</f>
        <v>0</v>
      </c>
      <c r="F95" s="33">
        <f t="shared" si="16"/>
        <v>0</v>
      </c>
      <c r="G95" s="33">
        <f t="shared" si="16"/>
        <v>64018.5</v>
      </c>
      <c r="H95" s="33">
        <f>H99+H97+H96+H98</f>
        <v>156088.4</v>
      </c>
      <c r="I95" s="33">
        <f t="shared" si="16"/>
        <v>0</v>
      </c>
      <c r="J95" s="33">
        <f t="shared" si="16"/>
        <v>0</v>
      </c>
      <c r="K95" s="33">
        <f t="shared" si="16"/>
        <v>64018.5</v>
      </c>
      <c r="L95" s="33">
        <f>L99+L97+L96+L98</f>
        <v>156088.4</v>
      </c>
      <c r="M95" s="33">
        <f t="shared" si="16"/>
        <v>0</v>
      </c>
      <c r="N95" s="33">
        <f t="shared" si="16"/>
        <v>0</v>
      </c>
      <c r="O95" s="49"/>
      <c r="P95" s="58"/>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row>
    <row r="96" spans="1:161" s="3" customFormat="1" ht="51" customHeight="1" x14ac:dyDescent="0.2">
      <c r="A96" s="1"/>
      <c r="B96" s="24" t="s">
        <v>116</v>
      </c>
      <c r="C96" s="33">
        <v>0</v>
      </c>
      <c r="D96" s="33">
        <v>39000</v>
      </c>
      <c r="E96" s="33">
        <v>0</v>
      </c>
      <c r="F96" s="33">
        <v>0</v>
      </c>
      <c r="G96" s="33">
        <v>0</v>
      </c>
      <c r="H96" s="33">
        <v>37512.9</v>
      </c>
      <c r="I96" s="33">
        <v>0</v>
      </c>
      <c r="J96" s="33">
        <v>0</v>
      </c>
      <c r="K96" s="33">
        <v>0</v>
      </c>
      <c r="L96" s="33">
        <v>37512.9</v>
      </c>
      <c r="M96" s="33">
        <v>0</v>
      </c>
      <c r="N96" s="33">
        <v>0</v>
      </c>
      <c r="O96" s="49" t="s">
        <v>215</v>
      </c>
      <c r="P96" s="58" t="s">
        <v>191</v>
      </c>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row>
    <row r="97" spans="1:161" s="3" customFormat="1" ht="113.25" customHeight="1" x14ac:dyDescent="0.2">
      <c r="A97" s="1"/>
      <c r="B97" s="24" t="s">
        <v>117</v>
      </c>
      <c r="C97" s="33">
        <v>0</v>
      </c>
      <c r="D97" s="33">
        <v>16427.099999999999</v>
      </c>
      <c r="E97" s="33">
        <v>0</v>
      </c>
      <c r="F97" s="33">
        <v>0</v>
      </c>
      <c r="G97" s="33">
        <v>0</v>
      </c>
      <c r="H97" s="33">
        <v>15613.1</v>
      </c>
      <c r="I97" s="33">
        <v>0</v>
      </c>
      <c r="J97" s="33">
        <v>0</v>
      </c>
      <c r="K97" s="33">
        <v>0</v>
      </c>
      <c r="L97" s="33">
        <v>15613.1</v>
      </c>
      <c r="M97" s="33">
        <v>0</v>
      </c>
      <c r="N97" s="33">
        <v>0</v>
      </c>
      <c r="O97" s="49" t="s">
        <v>216</v>
      </c>
      <c r="P97" s="58" t="s">
        <v>191</v>
      </c>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row>
    <row r="98" spans="1:161" s="3" customFormat="1" ht="113.25" customHeight="1" x14ac:dyDescent="0.2">
      <c r="A98" s="1"/>
      <c r="B98" s="24" t="s">
        <v>218</v>
      </c>
      <c r="C98" s="33"/>
      <c r="D98" s="33">
        <v>38500</v>
      </c>
      <c r="E98" s="33"/>
      <c r="F98" s="33"/>
      <c r="G98" s="33"/>
      <c r="H98" s="33">
        <v>32899.4</v>
      </c>
      <c r="I98" s="33"/>
      <c r="J98" s="33"/>
      <c r="K98" s="33"/>
      <c r="L98" s="33">
        <v>32899.4</v>
      </c>
      <c r="M98" s="33"/>
      <c r="N98" s="33"/>
      <c r="O98" s="24" t="s">
        <v>219</v>
      </c>
      <c r="P98" s="58" t="s">
        <v>191</v>
      </c>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row>
    <row r="99" spans="1:161" s="3" customFormat="1" ht="68.25" customHeight="1" x14ac:dyDescent="0.2">
      <c r="A99" s="1"/>
      <c r="B99" s="24" t="s">
        <v>118</v>
      </c>
      <c r="C99" s="33">
        <v>64045.3</v>
      </c>
      <c r="D99" s="33">
        <v>88638.1</v>
      </c>
      <c r="E99" s="33">
        <v>0</v>
      </c>
      <c r="F99" s="33">
        <v>0</v>
      </c>
      <c r="G99" s="33">
        <v>64018.5</v>
      </c>
      <c r="H99" s="33">
        <v>70063</v>
      </c>
      <c r="I99" s="33">
        <v>0</v>
      </c>
      <c r="J99" s="33">
        <v>0</v>
      </c>
      <c r="K99" s="33">
        <v>64018.5</v>
      </c>
      <c r="L99" s="33">
        <v>70063</v>
      </c>
      <c r="M99" s="33">
        <v>0</v>
      </c>
      <c r="N99" s="33">
        <v>0</v>
      </c>
      <c r="O99" s="49" t="s">
        <v>143</v>
      </c>
      <c r="P99" s="58" t="s">
        <v>217</v>
      </c>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row>
    <row r="100" spans="1:161" s="3" customFormat="1" ht="30" hidden="1" x14ac:dyDescent="0.2">
      <c r="A100" s="1" t="s">
        <v>84</v>
      </c>
      <c r="B100" s="24" t="s">
        <v>112</v>
      </c>
      <c r="C100" s="33"/>
      <c r="D100" s="33"/>
      <c r="E100" s="33"/>
      <c r="F100" s="33"/>
      <c r="G100" s="33"/>
      <c r="H100" s="33"/>
      <c r="I100" s="33"/>
      <c r="J100" s="33"/>
      <c r="K100" s="33"/>
      <c r="L100" s="33"/>
      <c r="M100" s="43"/>
      <c r="N100" s="33"/>
      <c r="O100" s="48"/>
      <c r="P100" s="58"/>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row>
    <row r="101" spans="1:161" s="3" customFormat="1" ht="47.25" hidden="1" x14ac:dyDescent="0.2">
      <c r="A101" s="1" t="s">
        <v>84</v>
      </c>
      <c r="B101" s="24" t="s">
        <v>113</v>
      </c>
      <c r="C101" s="33"/>
      <c r="D101" s="33"/>
      <c r="E101" s="33"/>
      <c r="F101" s="33"/>
      <c r="G101" s="33"/>
      <c r="H101" s="33"/>
      <c r="I101" s="33"/>
      <c r="J101" s="33"/>
      <c r="K101" s="33"/>
      <c r="L101" s="33"/>
      <c r="M101" s="43"/>
      <c r="N101" s="33"/>
      <c r="O101" s="48"/>
      <c r="P101" s="58"/>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row>
    <row r="102" spans="1:161" s="3" customFormat="1" ht="15.75" x14ac:dyDescent="0.2">
      <c r="A102" s="71" t="s">
        <v>25</v>
      </c>
      <c r="B102" s="71"/>
      <c r="C102" s="38">
        <f>C81+C85+C94+C95</f>
        <v>186300.3</v>
      </c>
      <c r="D102" s="38">
        <f>D81+D85+D94+D95</f>
        <v>604900.19999999995</v>
      </c>
      <c r="E102" s="38">
        <f t="shared" ref="E102:N102" si="17">E81+E85+E94+E95</f>
        <v>0</v>
      </c>
      <c r="F102" s="38">
        <f t="shared" si="17"/>
        <v>0</v>
      </c>
      <c r="G102" s="38">
        <f>G81+G85+G94+G95</f>
        <v>168759.76</v>
      </c>
      <c r="H102" s="38">
        <f>H81+H85+H94+H95</f>
        <v>543932.72</v>
      </c>
      <c r="I102" s="38">
        <f t="shared" si="17"/>
        <v>0</v>
      </c>
      <c r="J102" s="38">
        <f t="shared" si="17"/>
        <v>0</v>
      </c>
      <c r="K102" s="38">
        <f>K81+K85+K94+K95</f>
        <v>168759.76</v>
      </c>
      <c r="L102" s="38">
        <f>L81+L85+L94+L95</f>
        <v>543932.72</v>
      </c>
      <c r="M102" s="38">
        <f t="shared" si="17"/>
        <v>0</v>
      </c>
      <c r="N102" s="38">
        <f t="shared" si="17"/>
        <v>0</v>
      </c>
      <c r="O102" s="48"/>
      <c r="P102" s="58"/>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row>
    <row r="103" spans="1:161" s="3" customFormat="1" ht="15.75" x14ac:dyDescent="0.2">
      <c r="A103" s="72" t="s">
        <v>67</v>
      </c>
      <c r="B103" s="73"/>
      <c r="C103" s="73"/>
      <c r="D103" s="73"/>
      <c r="E103" s="73"/>
      <c r="F103" s="73"/>
      <c r="G103" s="73"/>
      <c r="H103" s="73"/>
      <c r="I103" s="73"/>
      <c r="J103" s="73"/>
      <c r="K103" s="73"/>
      <c r="L103" s="73"/>
      <c r="M103" s="73"/>
      <c r="N103" s="74"/>
      <c r="O103" s="48"/>
      <c r="P103" s="58"/>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row>
    <row r="104" spans="1:161" s="3" customFormat="1" ht="31.5" x14ac:dyDescent="0.2">
      <c r="A104" s="1" t="s">
        <v>69</v>
      </c>
      <c r="B104" s="25" t="s">
        <v>68</v>
      </c>
      <c r="C104" s="39">
        <f>C105</f>
        <v>0</v>
      </c>
      <c r="D104" s="39">
        <f t="shared" ref="D104:N104" si="18">D105</f>
        <v>0</v>
      </c>
      <c r="E104" s="39">
        <f t="shared" si="18"/>
        <v>0</v>
      </c>
      <c r="F104" s="39">
        <f t="shared" si="18"/>
        <v>0</v>
      </c>
      <c r="G104" s="39">
        <f t="shared" si="18"/>
        <v>0</v>
      </c>
      <c r="H104" s="39">
        <f t="shared" si="18"/>
        <v>0</v>
      </c>
      <c r="I104" s="39">
        <f t="shared" si="18"/>
        <v>0</v>
      </c>
      <c r="J104" s="39">
        <f t="shared" si="18"/>
        <v>0</v>
      </c>
      <c r="K104" s="39">
        <f t="shared" si="18"/>
        <v>0</v>
      </c>
      <c r="L104" s="39">
        <f t="shared" si="18"/>
        <v>0</v>
      </c>
      <c r="M104" s="39">
        <f t="shared" si="18"/>
        <v>0</v>
      </c>
      <c r="N104" s="39">
        <f t="shared" si="18"/>
        <v>0</v>
      </c>
      <c r="O104" s="48"/>
      <c r="P104" s="58"/>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row>
    <row r="105" spans="1:161" s="3" customFormat="1" ht="31.5" x14ac:dyDescent="0.2">
      <c r="A105" s="23"/>
      <c r="B105" s="25" t="s">
        <v>49</v>
      </c>
      <c r="C105" s="33"/>
      <c r="D105" s="40">
        <v>0</v>
      </c>
      <c r="E105" s="34"/>
      <c r="F105" s="34"/>
      <c r="G105" s="35"/>
      <c r="H105" s="35">
        <v>0</v>
      </c>
      <c r="I105" s="37"/>
      <c r="J105" s="37"/>
      <c r="K105" s="35"/>
      <c r="L105" s="35">
        <v>0</v>
      </c>
      <c r="M105" s="37"/>
      <c r="N105" s="37"/>
      <c r="O105" s="49"/>
      <c r="P105" s="58"/>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row>
    <row r="106" spans="1:161" s="3" customFormat="1" ht="31.5" x14ac:dyDescent="0.2">
      <c r="A106" s="1" t="s">
        <v>69</v>
      </c>
      <c r="B106" s="25" t="s">
        <v>70</v>
      </c>
      <c r="C106" s="39">
        <v>0</v>
      </c>
      <c r="D106" s="39">
        <v>731946.83</v>
      </c>
      <c r="E106" s="39">
        <v>0</v>
      </c>
      <c r="F106" s="39">
        <v>0</v>
      </c>
      <c r="G106" s="39"/>
      <c r="H106" s="39">
        <v>247805.65</v>
      </c>
      <c r="I106" s="39"/>
      <c r="J106" s="39"/>
      <c r="K106" s="39"/>
      <c r="L106" s="39">
        <v>247805.65</v>
      </c>
      <c r="M106" s="33"/>
      <c r="N106" s="33"/>
      <c r="O106" s="49" t="s">
        <v>220</v>
      </c>
      <c r="P106" s="58" t="s">
        <v>202</v>
      </c>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row>
    <row r="107" spans="1:161" s="3" customFormat="1" ht="15.75" hidden="1" x14ac:dyDescent="0.2">
      <c r="A107" s="1"/>
      <c r="B107" s="25"/>
      <c r="C107" s="39"/>
      <c r="D107" s="39"/>
      <c r="E107" s="39"/>
      <c r="F107" s="39"/>
      <c r="G107" s="39"/>
      <c r="H107" s="39"/>
      <c r="I107" s="39"/>
      <c r="J107" s="39"/>
      <c r="K107" s="39"/>
      <c r="L107" s="39"/>
      <c r="M107" s="39"/>
      <c r="N107" s="39"/>
      <c r="O107" s="50"/>
      <c r="P107" s="58"/>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row>
    <row r="108" spans="1:161" s="3" customFormat="1" ht="31.5" hidden="1" x14ac:dyDescent="0.2">
      <c r="A108" s="1" t="s">
        <v>69</v>
      </c>
      <c r="B108" s="25" t="s">
        <v>72</v>
      </c>
      <c r="C108" s="39">
        <v>0</v>
      </c>
      <c r="D108" s="39">
        <v>0</v>
      </c>
      <c r="E108" s="39">
        <v>0</v>
      </c>
      <c r="F108" s="39">
        <v>0</v>
      </c>
      <c r="G108" s="39">
        <v>0</v>
      </c>
      <c r="H108" s="39">
        <v>0</v>
      </c>
      <c r="I108" s="39">
        <v>0</v>
      </c>
      <c r="J108" s="39">
        <v>0</v>
      </c>
      <c r="K108" s="39">
        <v>0</v>
      </c>
      <c r="L108" s="39">
        <v>0</v>
      </c>
      <c r="M108" s="39">
        <v>0</v>
      </c>
      <c r="N108" s="39">
        <v>0</v>
      </c>
      <c r="O108" s="50"/>
      <c r="P108" s="58"/>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row>
    <row r="109" spans="1:161" s="3" customFormat="1" ht="15.75" hidden="1" x14ac:dyDescent="0.2">
      <c r="A109" s="1"/>
      <c r="B109" s="25" t="s">
        <v>80</v>
      </c>
      <c r="C109" s="39"/>
      <c r="D109" s="39">
        <v>0</v>
      </c>
      <c r="E109" s="39"/>
      <c r="F109" s="39"/>
      <c r="G109" s="39"/>
      <c r="H109" s="39"/>
      <c r="I109" s="39"/>
      <c r="J109" s="39"/>
      <c r="K109" s="39"/>
      <c r="L109" s="39"/>
      <c r="M109" s="39"/>
      <c r="N109" s="39"/>
      <c r="O109" s="50"/>
      <c r="P109" s="58"/>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row>
    <row r="110" spans="1:161" s="3" customFormat="1" ht="47.25" x14ac:dyDescent="0.2">
      <c r="A110" s="1" t="s">
        <v>12</v>
      </c>
      <c r="B110" s="24" t="s">
        <v>48</v>
      </c>
      <c r="C110" s="39">
        <f>SUM(C112:C122)</f>
        <v>246005.37</v>
      </c>
      <c r="D110" s="39">
        <f t="shared" ref="D110:N110" si="19">SUM(D112:D124)</f>
        <v>867502.72</v>
      </c>
      <c r="E110" s="39">
        <f t="shared" si="19"/>
        <v>0</v>
      </c>
      <c r="F110" s="39">
        <f t="shared" si="19"/>
        <v>0</v>
      </c>
      <c r="G110" s="39">
        <f t="shared" si="19"/>
        <v>246005.37</v>
      </c>
      <c r="H110" s="39">
        <f t="shared" si="19"/>
        <v>636377.53156000003</v>
      </c>
      <c r="I110" s="39">
        <f t="shared" si="19"/>
        <v>0</v>
      </c>
      <c r="J110" s="39">
        <f t="shared" si="19"/>
        <v>0</v>
      </c>
      <c r="K110" s="39">
        <f t="shared" si="19"/>
        <v>0</v>
      </c>
      <c r="L110" s="39">
        <f t="shared" si="19"/>
        <v>481169.21771999996</v>
      </c>
      <c r="M110" s="39">
        <f t="shared" si="19"/>
        <v>0</v>
      </c>
      <c r="N110" s="39">
        <f t="shared" si="19"/>
        <v>0</v>
      </c>
      <c r="O110" s="49"/>
      <c r="P110" s="58"/>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row>
    <row r="111" spans="1:161" s="3" customFormat="1" ht="31.5" hidden="1" x14ac:dyDescent="0.2">
      <c r="A111" s="23"/>
      <c r="B111" s="24" t="s">
        <v>50</v>
      </c>
      <c r="C111" s="38"/>
      <c r="D111" s="39">
        <v>0</v>
      </c>
      <c r="E111" s="38"/>
      <c r="F111" s="38"/>
      <c r="G111" s="38"/>
      <c r="H111" s="39">
        <v>0</v>
      </c>
      <c r="I111" s="39"/>
      <c r="J111" s="39"/>
      <c r="K111" s="39"/>
      <c r="L111" s="39">
        <v>0</v>
      </c>
      <c r="M111" s="38"/>
      <c r="N111" s="38"/>
      <c r="O111" s="50"/>
      <c r="P111" s="58"/>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row>
    <row r="112" spans="1:161" s="3" customFormat="1" ht="47.25" hidden="1" x14ac:dyDescent="0.2">
      <c r="A112" s="30"/>
      <c r="B112" s="31" t="s">
        <v>71</v>
      </c>
      <c r="C112" s="41"/>
      <c r="D112" s="41">
        <v>0</v>
      </c>
      <c r="E112" s="41"/>
      <c r="F112" s="41"/>
      <c r="G112" s="41"/>
      <c r="H112" s="41">
        <v>0</v>
      </c>
      <c r="I112" s="41"/>
      <c r="J112" s="41"/>
      <c r="K112" s="41"/>
      <c r="L112" s="39">
        <v>0</v>
      </c>
      <c r="M112" s="41"/>
      <c r="N112" s="41"/>
      <c r="O112" s="50"/>
      <c r="P112" s="58"/>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row>
    <row r="113" spans="1:161" s="3" customFormat="1" ht="31.5" hidden="1" x14ac:dyDescent="0.2">
      <c r="A113" s="30"/>
      <c r="B113" s="32" t="s">
        <v>104</v>
      </c>
      <c r="C113" s="42"/>
      <c r="D113" s="41">
        <v>0</v>
      </c>
      <c r="E113" s="42"/>
      <c r="F113" s="42"/>
      <c r="G113" s="42"/>
      <c r="H113" s="41">
        <v>0</v>
      </c>
      <c r="I113" s="41"/>
      <c r="J113" s="41"/>
      <c r="K113" s="41"/>
      <c r="L113" s="39">
        <v>0</v>
      </c>
      <c r="M113" s="42"/>
      <c r="N113" s="42"/>
      <c r="O113" s="50"/>
      <c r="P113" s="6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row>
    <row r="114" spans="1:161" s="3" customFormat="1" ht="31.5" x14ac:dyDescent="0.2">
      <c r="A114" s="29"/>
      <c r="B114" s="32" t="s">
        <v>100</v>
      </c>
      <c r="C114" s="42"/>
      <c r="D114" s="41">
        <v>40000</v>
      </c>
      <c r="E114" s="42"/>
      <c r="F114" s="42"/>
      <c r="G114" s="42"/>
      <c r="H114" s="39">
        <v>23636.841559999997</v>
      </c>
      <c r="I114" s="41"/>
      <c r="J114" s="41"/>
      <c r="K114" s="41"/>
      <c r="L114" s="39">
        <v>23514.137719999999</v>
      </c>
      <c r="M114" s="42"/>
      <c r="N114" s="42"/>
      <c r="O114" s="49" t="s">
        <v>197</v>
      </c>
      <c r="P114" s="58" t="s">
        <v>202</v>
      </c>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row>
    <row r="115" spans="1:161" s="3" customFormat="1" ht="87" customHeight="1" x14ac:dyDescent="0.2">
      <c r="A115" s="30"/>
      <c r="B115" s="32" t="s">
        <v>107</v>
      </c>
      <c r="C115" s="42"/>
      <c r="D115" s="41">
        <v>3013.4</v>
      </c>
      <c r="E115" s="42"/>
      <c r="F115" s="42"/>
      <c r="G115" s="42"/>
      <c r="H115" s="41">
        <v>3013.4</v>
      </c>
      <c r="I115" s="41"/>
      <c r="J115" s="41"/>
      <c r="K115" s="41"/>
      <c r="L115" s="39">
        <v>3013.4</v>
      </c>
      <c r="M115" s="42"/>
      <c r="N115" s="42"/>
      <c r="O115" s="49" t="s">
        <v>195</v>
      </c>
      <c r="P115" s="58" t="s">
        <v>202</v>
      </c>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row>
    <row r="116" spans="1:161" s="3" customFormat="1" ht="47.25" hidden="1" x14ac:dyDescent="0.2">
      <c r="A116" s="30"/>
      <c r="B116" s="32" t="s">
        <v>101</v>
      </c>
      <c r="C116" s="42"/>
      <c r="D116" s="41">
        <v>0</v>
      </c>
      <c r="E116" s="42"/>
      <c r="F116" s="42"/>
      <c r="G116" s="42"/>
      <c r="H116" s="41">
        <v>0</v>
      </c>
      <c r="I116" s="41"/>
      <c r="J116" s="41"/>
      <c r="K116" s="41"/>
      <c r="L116" s="39">
        <v>0</v>
      </c>
      <c r="M116" s="42"/>
      <c r="N116" s="42"/>
      <c r="O116" s="50"/>
      <c r="P116" s="58" t="s">
        <v>202</v>
      </c>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row>
    <row r="117" spans="1:161" s="3" customFormat="1" ht="82.5" customHeight="1" x14ac:dyDescent="0.2">
      <c r="A117" s="30"/>
      <c r="B117" s="32" t="s">
        <v>123</v>
      </c>
      <c r="C117" s="41">
        <v>212929.24</v>
      </c>
      <c r="D117" s="41">
        <v>108948.26</v>
      </c>
      <c r="E117" s="42"/>
      <c r="F117" s="42"/>
      <c r="G117" s="41">
        <v>212929.24</v>
      </c>
      <c r="H117" s="41">
        <v>108948.26</v>
      </c>
      <c r="I117" s="41"/>
      <c r="J117" s="41"/>
      <c r="K117" s="41"/>
      <c r="L117" s="39">
        <v>0</v>
      </c>
      <c r="M117" s="42"/>
      <c r="N117" s="42"/>
      <c r="O117" s="49" t="s">
        <v>199</v>
      </c>
      <c r="P117" s="58" t="s">
        <v>202</v>
      </c>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row>
    <row r="118" spans="1:161" s="3" customFormat="1" ht="41.25" customHeight="1" x14ac:dyDescent="0.2">
      <c r="A118" s="30"/>
      <c r="B118" s="32" t="s">
        <v>103</v>
      </c>
      <c r="C118" s="42"/>
      <c r="D118" s="41">
        <v>127616.56</v>
      </c>
      <c r="E118" s="42"/>
      <c r="F118" s="42"/>
      <c r="G118" s="42"/>
      <c r="H118" s="41">
        <v>127252.9</v>
      </c>
      <c r="I118" s="41"/>
      <c r="J118" s="41"/>
      <c r="K118" s="41"/>
      <c r="L118" s="41">
        <v>125113.73</v>
      </c>
      <c r="M118" s="42"/>
      <c r="N118" s="42"/>
      <c r="O118" s="49" t="s">
        <v>198</v>
      </c>
      <c r="P118" s="58" t="s">
        <v>191</v>
      </c>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row>
    <row r="119" spans="1:161" s="3" customFormat="1" ht="47.25" x14ac:dyDescent="0.2">
      <c r="A119" s="30"/>
      <c r="B119" s="32" t="s">
        <v>102</v>
      </c>
      <c r="C119" s="42"/>
      <c r="D119" s="41">
        <v>110000</v>
      </c>
      <c r="E119" s="42"/>
      <c r="F119" s="42"/>
      <c r="G119" s="42"/>
      <c r="H119" s="41">
        <v>59004.97</v>
      </c>
      <c r="I119" s="41"/>
      <c r="J119" s="41"/>
      <c r="K119" s="41"/>
      <c r="L119" s="39">
        <v>58593.85</v>
      </c>
      <c r="M119" s="42"/>
      <c r="N119" s="42"/>
      <c r="O119" s="49" t="s">
        <v>159</v>
      </c>
      <c r="P119" s="58" t="s">
        <v>191</v>
      </c>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row>
    <row r="120" spans="1:161" s="3" customFormat="1" ht="47.25" x14ac:dyDescent="0.2">
      <c r="A120" s="29"/>
      <c r="B120" s="32" t="s">
        <v>94</v>
      </c>
      <c r="C120" s="42"/>
      <c r="D120" s="41">
        <v>442000</v>
      </c>
      <c r="E120" s="42"/>
      <c r="F120" s="42"/>
      <c r="G120" s="42"/>
      <c r="H120" s="41">
        <v>285049.14</v>
      </c>
      <c r="I120" s="41"/>
      <c r="J120" s="41"/>
      <c r="K120" s="41"/>
      <c r="L120" s="39">
        <v>269559.09999999998</v>
      </c>
      <c r="M120" s="42"/>
      <c r="N120" s="42"/>
      <c r="O120" s="49" t="s">
        <v>194</v>
      </c>
      <c r="P120" s="58" t="s">
        <v>191</v>
      </c>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row>
    <row r="121" spans="1:161" s="3" customFormat="1" ht="54" customHeight="1" x14ac:dyDescent="0.2">
      <c r="A121" s="46"/>
      <c r="B121" s="24" t="s">
        <v>124</v>
      </c>
      <c r="C121" s="38"/>
      <c r="D121" s="39">
        <v>14625.63</v>
      </c>
      <c r="E121" s="38"/>
      <c r="F121" s="38"/>
      <c r="G121" s="38"/>
      <c r="H121" s="39">
        <v>11173.15</v>
      </c>
      <c r="I121" s="39"/>
      <c r="J121" s="39"/>
      <c r="K121" s="39"/>
      <c r="L121" s="39">
        <v>0</v>
      </c>
      <c r="M121" s="38"/>
      <c r="N121" s="38"/>
      <c r="O121" s="49" t="s">
        <v>196</v>
      </c>
      <c r="P121" s="58" t="s">
        <v>191</v>
      </c>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row>
    <row r="122" spans="1:161" s="3" customFormat="1" ht="47.25" x14ac:dyDescent="0.2">
      <c r="A122" s="46"/>
      <c r="B122" s="24" t="s">
        <v>125</v>
      </c>
      <c r="C122" s="39">
        <v>33076.129999999997</v>
      </c>
      <c r="D122" s="39">
        <v>16923.87</v>
      </c>
      <c r="E122" s="38"/>
      <c r="F122" s="38"/>
      <c r="G122" s="39">
        <v>33076.129999999997</v>
      </c>
      <c r="H122" s="39">
        <v>16923.87</v>
      </c>
      <c r="I122" s="39"/>
      <c r="J122" s="39"/>
      <c r="K122" s="39">
        <v>0</v>
      </c>
      <c r="L122" s="39">
        <v>0</v>
      </c>
      <c r="M122" s="38"/>
      <c r="N122" s="38"/>
      <c r="O122" s="49" t="s">
        <v>201</v>
      </c>
      <c r="P122" s="58" t="s">
        <v>202</v>
      </c>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row>
    <row r="123" spans="1:161" s="3" customFormat="1" ht="74.25" customHeight="1" x14ac:dyDescent="0.2">
      <c r="A123" s="46"/>
      <c r="B123" s="24" t="s">
        <v>126</v>
      </c>
      <c r="C123" s="38"/>
      <c r="D123" s="39">
        <v>3000</v>
      </c>
      <c r="E123" s="38"/>
      <c r="F123" s="38"/>
      <c r="G123" s="38">
        <v>0</v>
      </c>
      <c r="H123" s="39">
        <v>0</v>
      </c>
      <c r="I123" s="39"/>
      <c r="J123" s="39"/>
      <c r="K123" s="39">
        <v>0</v>
      </c>
      <c r="L123" s="39">
        <v>0</v>
      </c>
      <c r="M123" s="38"/>
      <c r="N123" s="38"/>
      <c r="O123" s="49" t="s">
        <v>200</v>
      </c>
      <c r="P123" s="58" t="s">
        <v>202</v>
      </c>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row>
    <row r="124" spans="1:161" s="3" customFormat="1" ht="56.25" customHeight="1" x14ac:dyDescent="0.2">
      <c r="A124" s="46"/>
      <c r="B124" s="24" t="s">
        <v>134</v>
      </c>
      <c r="C124" s="38"/>
      <c r="D124" s="39">
        <v>1375</v>
      </c>
      <c r="E124" s="38"/>
      <c r="F124" s="38"/>
      <c r="G124" s="38">
        <v>0</v>
      </c>
      <c r="H124" s="39">
        <v>1375</v>
      </c>
      <c r="I124" s="39"/>
      <c r="J124" s="39"/>
      <c r="K124" s="39">
        <v>0</v>
      </c>
      <c r="L124" s="39">
        <v>1375</v>
      </c>
      <c r="M124" s="38"/>
      <c r="N124" s="38"/>
      <c r="O124" s="49" t="s">
        <v>144</v>
      </c>
      <c r="P124" s="58" t="s">
        <v>191</v>
      </c>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row>
    <row r="125" spans="1:161" s="3" customFormat="1" ht="31.5" x14ac:dyDescent="0.2">
      <c r="A125" s="1" t="s">
        <v>12</v>
      </c>
      <c r="B125" s="24" t="s">
        <v>15</v>
      </c>
      <c r="C125" s="39">
        <f>SUM(C126:C132)</f>
        <v>495596.13</v>
      </c>
      <c r="D125" s="39">
        <f>SUM(D126:D132)-D127</f>
        <v>2473458.8400000003</v>
      </c>
      <c r="E125" s="39">
        <f>E126+E128</f>
        <v>0</v>
      </c>
      <c r="F125" s="39">
        <f>SUM(F126:F130)</f>
        <v>0</v>
      </c>
      <c r="G125" s="39">
        <f>SUM(G126:G132)</f>
        <v>423461.69999999995</v>
      </c>
      <c r="H125" s="39">
        <f t="shared" ref="H125:K125" si="20">SUM(H126:H132)</f>
        <v>2432922.58</v>
      </c>
      <c r="I125" s="39">
        <f t="shared" si="20"/>
        <v>0</v>
      </c>
      <c r="J125" s="39">
        <f t="shared" si="20"/>
        <v>0</v>
      </c>
      <c r="K125" s="39">
        <f t="shared" si="20"/>
        <v>423461.69999999995</v>
      </c>
      <c r="L125" s="39">
        <f>SUM(L126:L132)-L127</f>
        <v>2432922.58</v>
      </c>
      <c r="M125" s="39">
        <f>M126+M128</f>
        <v>0</v>
      </c>
      <c r="N125" s="39">
        <f>SUM(N126:N130)</f>
        <v>0</v>
      </c>
      <c r="O125" s="48"/>
      <c r="P125" s="58"/>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row>
    <row r="126" spans="1:161" s="3" customFormat="1" ht="401.25" customHeight="1" x14ac:dyDescent="0.2">
      <c r="A126" s="23"/>
      <c r="B126" s="24" t="s">
        <v>73</v>
      </c>
      <c r="C126" s="38"/>
      <c r="D126" s="39">
        <v>2182162.87</v>
      </c>
      <c r="E126" s="38"/>
      <c r="F126" s="38"/>
      <c r="G126" s="38"/>
      <c r="H126" s="39">
        <v>2179117.88</v>
      </c>
      <c r="I126" s="38"/>
      <c r="J126" s="38"/>
      <c r="K126" s="38"/>
      <c r="L126" s="69">
        <v>2179117.88</v>
      </c>
      <c r="M126" s="38"/>
      <c r="N126" s="38"/>
      <c r="O126" s="48" t="s">
        <v>186</v>
      </c>
      <c r="P126" s="58" t="s">
        <v>191</v>
      </c>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row>
    <row r="127" spans="1:161" s="3" customFormat="1" ht="28.5" customHeight="1" x14ac:dyDescent="0.2">
      <c r="A127" s="68"/>
      <c r="B127" s="24" t="s">
        <v>227</v>
      </c>
      <c r="C127" s="38"/>
      <c r="D127" s="39">
        <v>9735.5</v>
      </c>
      <c r="E127" s="38"/>
      <c r="F127" s="38"/>
      <c r="G127" s="38"/>
      <c r="H127" s="39"/>
      <c r="I127" s="38"/>
      <c r="J127" s="38"/>
      <c r="K127" s="38"/>
      <c r="L127" s="69">
        <v>9735.5</v>
      </c>
      <c r="M127" s="38"/>
      <c r="N127" s="38"/>
      <c r="O127" s="48"/>
      <c r="P127" s="58"/>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row>
    <row r="128" spans="1:161" s="3" customFormat="1" ht="156.75" customHeight="1" x14ac:dyDescent="0.2">
      <c r="A128" s="23"/>
      <c r="B128" s="32" t="s">
        <v>95</v>
      </c>
      <c r="C128" s="41">
        <v>18985.8</v>
      </c>
      <c r="D128" s="41">
        <v>19760.7</v>
      </c>
      <c r="E128" s="41"/>
      <c r="F128" s="41"/>
      <c r="G128" s="41">
        <v>18985.8</v>
      </c>
      <c r="H128" s="41">
        <v>19760.7</v>
      </c>
      <c r="I128" s="41"/>
      <c r="J128" s="41"/>
      <c r="K128" s="41">
        <v>18985.8</v>
      </c>
      <c r="L128" s="41">
        <v>19760.7</v>
      </c>
      <c r="M128" s="41"/>
      <c r="N128" s="41"/>
      <c r="O128" s="49" t="s">
        <v>187</v>
      </c>
      <c r="P128" s="58" t="s">
        <v>191</v>
      </c>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row>
    <row r="129" spans="1:161" s="3" customFormat="1" ht="31.5" hidden="1" x14ac:dyDescent="0.2">
      <c r="A129" s="1" t="s">
        <v>84</v>
      </c>
      <c r="B129" s="24" t="s">
        <v>86</v>
      </c>
      <c r="C129" s="39">
        <f>C130</f>
        <v>0</v>
      </c>
      <c r="D129" s="39">
        <v>0</v>
      </c>
      <c r="E129" s="39">
        <f t="shared" ref="E129:N129" si="21">E130</f>
        <v>0</v>
      </c>
      <c r="F129" s="39">
        <f t="shared" si="21"/>
        <v>0</v>
      </c>
      <c r="G129" s="39">
        <f t="shared" si="21"/>
        <v>0</v>
      </c>
      <c r="H129" s="39">
        <f t="shared" si="21"/>
        <v>0</v>
      </c>
      <c r="I129" s="39">
        <f t="shared" si="21"/>
        <v>0</v>
      </c>
      <c r="J129" s="39">
        <f t="shared" si="21"/>
        <v>0</v>
      </c>
      <c r="K129" s="39">
        <f t="shared" si="21"/>
        <v>0</v>
      </c>
      <c r="L129" s="39">
        <f t="shared" si="21"/>
        <v>0</v>
      </c>
      <c r="M129" s="39">
        <f t="shared" si="21"/>
        <v>0</v>
      </c>
      <c r="N129" s="39">
        <f t="shared" si="21"/>
        <v>0</v>
      </c>
      <c r="O129" s="48"/>
      <c r="P129" s="58"/>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row>
    <row r="130" spans="1:161" s="3" customFormat="1" ht="63" hidden="1" x14ac:dyDescent="0.2">
      <c r="A130" s="23"/>
      <c r="B130" s="24" t="s">
        <v>87</v>
      </c>
      <c r="C130" s="38"/>
      <c r="D130" s="39">
        <v>0</v>
      </c>
      <c r="E130" s="38"/>
      <c r="F130" s="38"/>
      <c r="G130" s="38"/>
      <c r="H130" s="39">
        <v>0</v>
      </c>
      <c r="I130" s="38"/>
      <c r="J130" s="38"/>
      <c r="K130" s="38"/>
      <c r="L130" s="39">
        <v>0</v>
      </c>
      <c r="M130" s="38"/>
      <c r="N130" s="38"/>
      <c r="O130" s="48"/>
      <c r="P130" s="58"/>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row>
    <row r="131" spans="1:161" s="3" customFormat="1" ht="98.25" customHeight="1" x14ac:dyDescent="0.2">
      <c r="A131" s="45"/>
      <c r="B131" s="24" t="s">
        <v>122</v>
      </c>
      <c r="C131" s="41">
        <v>428462.03</v>
      </c>
      <c r="D131" s="39">
        <v>221422.67</v>
      </c>
      <c r="E131" s="38"/>
      <c r="F131" s="38"/>
      <c r="G131" s="39">
        <v>356327.6</v>
      </c>
      <c r="H131" s="39">
        <v>183931.4</v>
      </c>
      <c r="I131" s="39"/>
      <c r="J131" s="39"/>
      <c r="K131" s="39">
        <v>356327.6</v>
      </c>
      <c r="L131" s="39">
        <v>183931.4</v>
      </c>
      <c r="M131" s="38"/>
      <c r="N131" s="38"/>
      <c r="O131" s="48" t="s">
        <v>188</v>
      </c>
      <c r="P131" s="64" t="s">
        <v>193</v>
      </c>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row>
    <row r="132" spans="1:161" s="3" customFormat="1" ht="87.75" customHeight="1" x14ac:dyDescent="0.2">
      <c r="A132" s="51"/>
      <c r="B132" s="24" t="s">
        <v>151</v>
      </c>
      <c r="C132" s="41">
        <v>48148.3</v>
      </c>
      <c r="D132" s="39">
        <v>50112.6</v>
      </c>
      <c r="E132" s="38"/>
      <c r="F132" s="38"/>
      <c r="G132" s="41">
        <v>48148.3</v>
      </c>
      <c r="H132" s="39">
        <v>50112.6</v>
      </c>
      <c r="I132" s="39"/>
      <c r="J132" s="39"/>
      <c r="K132" s="41">
        <v>48148.3</v>
      </c>
      <c r="L132" s="39">
        <v>50112.6</v>
      </c>
      <c r="M132" s="38"/>
      <c r="N132" s="38"/>
      <c r="O132" s="48" t="s">
        <v>192</v>
      </c>
      <c r="P132" s="58" t="s">
        <v>191</v>
      </c>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row>
    <row r="133" spans="1:161" s="3" customFormat="1" ht="46.5" customHeight="1" x14ac:dyDescent="0.2">
      <c r="A133" s="1" t="s">
        <v>84</v>
      </c>
      <c r="B133" s="24" t="s">
        <v>96</v>
      </c>
      <c r="C133" s="39">
        <f>C134</f>
        <v>64795.9</v>
      </c>
      <c r="D133" s="39">
        <f t="shared" ref="D133:N133" si="22">D134</f>
        <v>0</v>
      </c>
      <c r="E133" s="39">
        <f t="shared" si="22"/>
        <v>0</v>
      </c>
      <c r="F133" s="39">
        <f t="shared" si="22"/>
        <v>0</v>
      </c>
      <c r="G133" s="39">
        <f>G134</f>
        <v>64795.9</v>
      </c>
      <c r="H133" s="39">
        <f t="shared" si="22"/>
        <v>0</v>
      </c>
      <c r="I133" s="39">
        <f>I134</f>
        <v>0</v>
      </c>
      <c r="J133" s="39">
        <f t="shared" si="22"/>
        <v>0</v>
      </c>
      <c r="K133" s="39">
        <f t="shared" si="22"/>
        <v>64795.9</v>
      </c>
      <c r="L133" s="39">
        <f t="shared" si="22"/>
        <v>0</v>
      </c>
      <c r="M133" s="39">
        <f t="shared" si="22"/>
        <v>0</v>
      </c>
      <c r="N133" s="39">
        <f t="shared" si="22"/>
        <v>0</v>
      </c>
      <c r="O133" s="48"/>
      <c r="P133" s="58"/>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row>
    <row r="134" spans="1:161" s="3" customFormat="1" ht="31.5" x14ac:dyDescent="0.2">
      <c r="A134" s="23"/>
      <c r="B134" s="24" t="s">
        <v>97</v>
      </c>
      <c r="C134" s="39">
        <v>64795.9</v>
      </c>
      <c r="D134" s="39"/>
      <c r="E134" s="39"/>
      <c r="F134" s="39"/>
      <c r="G134" s="39">
        <v>64795.9</v>
      </c>
      <c r="H134" s="39"/>
      <c r="I134" s="39"/>
      <c r="J134" s="39"/>
      <c r="K134" s="39">
        <v>64795.9</v>
      </c>
      <c r="L134" s="39"/>
      <c r="M134" s="39"/>
      <c r="N134" s="39"/>
      <c r="O134" s="48" t="s">
        <v>208</v>
      </c>
      <c r="P134" s="58" t="s">
        <v>191</v>
      </c>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row>
    <row r="135" spans="1:161" s="3" customFormat="1" ht="30" x14ac:dyDescent="0.2">
      <c r="A135" s="1" t="s">
        <v>84</v>
      </c>
      <c r="B135" s="24" t="s">
        <v>119</v>
      </c>
      <c r="C135" s="39">
        <f>C136</f>
        <v>0</v>
      </c>
      <c r="D135" s="39">
        <f>D136</f>
        <v>34300</v>
      </c>
      <c r="E135" s="39"/>
      <c r="F135" s="39"/>
      <c r="G135" s="39"/>
      <c r="H135" s="39">
        <f>H136</f>
        <v>34089.050000000003</v>
      </c>
      <c r="I135" s="39">
        <f t="shared" ref="I135:K135" si="23">I136</f>
        <v>0</v>
      </c>
      <c r="J135" s="39">
        <f t="shared" si="23"/>
        <v>0</v>
      </c>
      <c r="K135" s="39">
        <f t="shared" si="23"/>
        <v>0</v>
      </c>
      <c r="L135" s="39">
        <f>L136</f>
        <v>34089.050000000003</v>
      </c>
      <c r="M135" s="39"/>
      <c r="N135" s="39"/>
      <c r="O135" s="48"/>
      <c r="P135" s="58"/>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row>
    <row r="136" spans="1:161" s="3" customFormat="1" ht="63" x14ac:dyDescent="0.2">
      <c r="A136" s="45"/>
      <c r="B136" s="24" t="s">
        <v>120</v>
      </c>
      <c r="C136" s="39">
        <v>0</v>
      </c>
      <c r="D136" s="39">
        <v>34300</v>
      </c>
      <c r="E136" s="39"/>
      <c r="F136" s="39"/>
      <c r="G136" s="39"/>
      <c r="H136" s="39">
        <v>34089.050000000003</v>
      </c>
      <c r="I136" s="39"/>
      <c r="J136" s="39"/>
      <c r="K136" s="39"/>
      <c r="L136" s="39">
        <v>34089.050000000003</v>
      </c>
      <c r="M136" s="39"/>
      <c r="N136" s="39"/>
      <c r="O136" s="49" t="s">
        <v>146</v>
      </c>
      <c r="P136" s="58" t="s">
        <v>191</v>
      </c>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row>
    <row r="137" spans="1:161" s="3" customFormat="1" ht="31.5" x14ac:dyDescent="0.2">
      <c r="A137" s="1" t="s">
        <v>84</v>
      </c>
      <c r="B137" s="24" t="s">
        <v>98</v>
      </c>
      <c r="C137" s="39">
        <f>C138</f>
        <v>112352.4</v>
      </c>
      <c r="D137" s="39">
        <f t="shared" ref="D137:N137" si="24">D138</f>
        <v>0</v>
      </c>
      <c r="E137" s="39">
        <f t="shared" si="24"/>
        <v>0</v>
      </c>
      <c r="F137" s="39">
        <f t="shared" si="24"/>
        <v>0</v>
      </c>
      <c r="G137" s="39">
        <f t="shared" si="24"/>
        <v>112297.5</v>
      </c>
      <c r="H137" s="39">
        <f t="shared" si="24"/>
        <v>0</v>
      </c>
      <c r="I137" s="39">
        <f t="shared" si="24"/>
        <v>0</v>
      </c>
      <c r="J137" s="39">
        <f t="shared" si="24"/>
        <v>0</v>
      </c>
      <c r="K137" s="39">
        <f t="shared" si="24"/>
        <v>112297.5</v>
      </c>
      <c r="L137" s="39">
        <f t="shared" si="24"/>
        <v>0</v>
      </c>
      <c r="M137" s="39">
        <f t="shared" si="24"/>
        <v>0</v>
      </c>
      <c r="N137" s="39">
        <f t="shared" si="24"/>
        <v>0</v>
      </c>
      <c r="O137" s="48"/>
      <c r="P137" s="58"/>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row>
    <row r="138" spans="1:161" s="3" customFormat="1" ht="119.25" customHeight="1" x14ac:dyDescent="0.2">
      <c r="A138" s="23"/>
      <c r="B138" s="24" t="s">
        <v>99</v>
      </c>
      <c r="C138" s="39">
        <v>112352.4</v>
      </c>
      <c r="D138" s="39">
        <v>0</v>
      </c>
      <c r="E138" s="38"/>
      <c r="F138" s="38"/>
      <c r="G138" s="39">
        <v>112297.5</v>
      </c>
      <c r="H138" s="39">
        <v>0</v>
      </c>
      <c r="I138" s="39"/>
      <c r="J138" s="39"/>
      <c r="K138" s="39">
        <v>112297.5</v>
      </c>
      <c r="L138" s="39">
        <v>0</v>
      </c>
      <c r="M138" s="39"/>
      <c r="N138" s="39"/>
      <c r="O138" s="48" t="s">
        <v>209</v>
      </c>
      <c r="P138" s="58" t="s">
        <v>191</v>
      </c>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row>
    <row r="139" spans="1:161" s="3" customFormat="1" ht="15.75" x14ac:dyDescent="0.2">
      <c r="A139" s="71" t="s">
        <v>25</v>
      </c>
      <c r="B139" s="71"/>
      <c r="C139" s="38">
        <f>C104+C106+C107+C110+C125+C129+C133+C137</f>
        <v>918749.8</v>
      </c>
      <c r="D139" s="38">
        <f>D104+D106+D107+D110+D125+D129+D133+D137+D135</f>
        <v>4107208.39</v>
      </c>
      <c r="E139" s="38">
        <f>E104+E106+E107+E110+E125+E129+E133+E137</f>
        <v>0</v>
      </c>
      <c r="F139" s="38">
        <f>F104+F106+F107+F110+F125+F129+F133+F137</f>
        <v>0</v>
      </c>
      <c r="G139" s="38">
        <f>G104+G106+G107+G110+G125+G129+G133+G137</f>
        <v>846560.47</v>
      </c>
      <c r="H139" s="38">
        <f>H104+H106+H107+H110+H125+H129+H133+H137+H135</f>
        <v>3351194.8115599998</v>
      </c>
      <c r="I139" s="38">
        <f>I104+I106+I107+I110+I125+I129+I133+I137</f>
        <v>0</v>
      </c>
      <c r="J139" s="38">
        <f>J104+J106+J107+J110+J125+J129+J133+J137</f>
        <v>0</v>
      </c>
      <c r="K139" s="38">
        <f>K104+K106+K107+K110+K125+K129+K133+K137</f>
        <v>600555.1</v>
      </c>
      <c r="L139" s="38">
        <f>L104+L106+L107+L110+L125+L129+L133+L137+L135</f>
        <v>3195986.4977199999</v>
      </c>
      <c r="M139" s="38">
        <f>M104+M106+M107+M110+M125+M129+M133+M137</f>
        <v>0</v>
      </c>
      <c r="N139" s="21">
        <f>N104+N106+N107+N110+N125+N129+N133+N137</f>
        <v>0</v>
      </c>
      <c r="O139" s="48"/>
      <c r="P139" s="58"/>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row>
    <row r="140" spans="1:161" s="3" customFormat="1" ht="15.75" x14ac:dyDescent="0.2">
      <c r="A140" s="72" t="s">
        <v>44</v>
      </c>
      <c r="B140" s="73"/>
      <c r="C140" s="73"/>
      <c r="D140" s="73"/>
      <c r="E140" s="73"/>
      <c r="F140" s="73"/>
      <c r="G140" s="73"/>
      <c r="H140" s="73"/>
      <c r="I140" s="73"/>
      <c r="J140" s="73"/>
      <c r="K140" s="73"/>
      <c r="L140" s="73"/>
      <c r="M140" s="73"/>
      <c r="N140" s="74"/>
      <c r="O140" s="48"/>
      <c r="P140" s="58"/>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row>
    <row r="141" spans="1:161" s="3" customFormat="1" ht="31.5" x14ac:dyDescent="0.2">
      <c r="A141" s="1" t="s">
        <v>12</v>
      </c>
      <c r="B141" s="24" t="s">
        <v>45</v>
      </c>
      <c r="C141" s="33">
        <f>C142</f>
        <v>0</v>
      </c>
      <c r="D141" s="33">
        <f>D142</f>
        <v>5494542.7999999998</v>
      </c>
      <c r="E141" s="33">
        <f t="shared" ref="E141:N141" si="25">E142</f>
        <v>0</v>
      </c>
      <c r="F141" s="33">
        <f>F148</f>
        <v>15238081.699999999</v>
      </c>
      <c r="G141" s="33">
        <f t="shared" si="25"/>
        <v>0</v>
      </c>
      <c r="H141" s="33">
        <f>H142</f>
        <v>5494542.7999999998</v>
      </c>
      <c r="I141" s="33">
        <f t="shared" si="25"/>
        <v>0</v>
      </c>
      <c r="J141" s="33">
        <f t="shared" si="25"/>
        <v>0</v>
      </c>
      <c r="K141" s="33">
        <f t="shared" si="25"/>
        <v>0</v>
      </c>
      <c r="L141" s="33">
        <f t="shared" si="25"/>
        <v>5494542.7999999998</v>
      </c>
      <c r="M141" s="33">
        <f t="shared" si="25"/>
        <v>0</v>
      </c>
      <c r="N141" s="33">
        <f t="shared" si="25"/>
        <v>0</v>
      </c>
      <c r="O141" s="48"/>
      <c r="P141" s="58"/>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row>
    <row r="142" spans="1:161" s="3" customFormat="1" ht="78.75" customHeight="1" x14ac:dyDescent="0.2">
      <c r="A142" s="1"/>
      <c r="B142" s="24" t="s">
        <v>121</v>
      </c>
      <c r="C142" s="33"/>
      <c r="D142" s="36">
        <v>5494542.7999999998</v>
      </c>
      <c r="E142" s="34"/>
      <c r="F142" s="34"/>
      <c r="G142" s="35"/>
      <c r="H142" s="36">
        <v>5494542.7999999998</v>
      </c>
      <c r="I142" s="37"/>
      <c r="J142" s="37"/>
      <c r="K142" s="35"/>
      <c r="L142" s="36">
        <v>5494542.7999999998</v>
      </c>
      <c r="M142" s="37"/>
      <c r="N142" s="37"/>
      <c r="O142" s="49" t="s">
        <v>137</v>
      </c>
      <c r="P142" s="58" t="s">
        <v>191</v>
      </c>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row>
    <row r="143" spans="1:161" s="3" customFormat="1" ht="63" x14ac:dyDescent="0.2">
      <c r="A143" s="1" t="s">
        <v>12</v>
      </c>
      <c r="B143" s="24" t="s">
        <v>46</v>
      </c>
      <c r="C143" s="33">
        <f>SUM(C144:C150)</f>
        <v>1809602.2999999998</v>
      </c>
      <c r="D143" s="33">
        <f>SUM(D144:D150)</f>
        <v>6234260.04</v>
      </c>
      <c r="E143" s="33">
        <f>E144+E145+E151+E146</f>
        <v>0</v>
      </c>
      <c r="F143" s="33">
        <f>F144+F145+F151+F146</f>
        <v>0</v>
      </c>
      <c r="G143" s="33">
        <f>SUM(G144:G150)</f>
        <v>1809602.2999999998</v>
      </c>
      <c r="H143" s="33">
        <f>SUM(H144:H150)</f>
        <v>6234260.04</v>
      </c>
      <c r="I143" s="33">
        <f>I144+I145+I151+I146</f>
        <v>0</v>
      </c>
      <c r="J143" s="33">
        <f>J144+J145+J151+J146</f>
        <v>0</v>
      </c>
      <c r="K143" s="33">
        <f>SUM(K144:K150)</f>
        <v>1789068.46</v>
      </c>
      <c r="L143" s="33">
        <f>SUM(L144:L150)</f>
        <v>6234260.04</v>
      </c>
      <c r="M143" s="33">
        <f>M144+M145+M151+M146</f>
        <v>0</v>
      </c>
      <c r="N143" s="33">
        <f>N144+N145+N151+N146</f>
        <v>0</v>
      </c>
      <c r="O143" s="48"/>
      <c r="P143" s="58"/>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row>
    <row r="144" spans="1:161" s="3" customFormat="1" ht="183.75" customHeight="1" x14ac:dyDescent="0.2">
      <c r="A144" s="7"/>
      <c r="B144" s="27" t="s">
        <v>47</v>
      </c>
      <c r="C144" s="33"/>
      <c r="D144" s="33">
        <v>4674439.84</v>
      </c>
      <c r="E144" s="34"/>
      <c r="F144" s="34"/>
      <c r="G144" s="35"/>
      <c r="H144" s="33">
        <v>4674439.84</v>
      </c>
      <c r="I144" s="37"/>
      <c r="J144" s="37"/>
      <c r="K144" s="35"/>
      <c r="L144" s="33">
        <v>4674439.84</v>
      </c>
      <c r="M144" s="37"/>
      <c r="N144" s="37"/>
      <c r="O144" s="49" t="s">
        <v>138</v>
      </c>
      <c r="P144" s="58" t="s">
        <v>191</v>
      </c>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row>
    <row r="145" spans="1:161" s="3" customFormat="1" ht="159" customHeight="1" x14ac:dyDescent="0.2">
      <c r="A145" s="7"/>
      <c r="B145" s="27" t="s">
        <v>52</v>
      </c>
      <c r="C145" s="33"/>
      <c r="D145" s="33">
        <v>52690</v>
      </c>
      <c r="E145" s="34"/>
      <c r="F145" s="34"/>
      <c r="G145" s="35"/>
      <c r="H145" s="33">
        <v>52690</v>
      </c>
      <c r="I145" s="37"/>
      <c r="J145" s="37"/>
      <c r="K145" s="35"/>
      <c r="L145" s="33">
        <v>52690</v>
      </c>
      <c r="M145" s="37"/>
      <c r="N145" s="37"/>
      <c r="O145" s="49" t="s">
        <v>139</v>
      </c>
      <c r="P145" s="58" t="s">
        <v>191</v>
      </c>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row>
    <row r="146" spans="1:161" s="3" customFormat="1" ht="199.5" customHeight="1" x14ac:dyDescent="0.2">
      <c r="A146" s="7"/>
      <c r="B146" s="27" t="s">
        <v>74</v>
      </c>
      <c r="C146" s="33"/>
      <c r="D146" s="33">
        <v>1507130.2</v>
      </c>
      <c r="E146" s="34"/>
      <c r="F146" s="34"/>
      <c r="G146" s="35"/>
      <c r="H146" s="33">
        <v>1507130.2</v>
      </c>
      <c r="I146" s="37"/>
      <c r="J146" s="37"/>
      <c r="K146" s="35"/>
      <c r="L146" s="33">
        <v>1507130.2</v>
      </c>
      <c r="M146" s="37"/>
      <c r="N146" s="37"/>
      <c r="O146" s="49" t="s">
        <v>140</v>
      </c>
      <c r="P146" s="58" t="s">
        <v>191</v>
      </c>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row>
    <row r="147" spans="1:161" s="3" customFormat="1" ht="126" hidden="1" x14ac:dyDescent="0.2">
      <c r="A147" s="7"/>
      <c r="B147" s="27" t="s">
        <v>111</v>
      </c>
      <c r="C147" s="33">
        <v>0</v>
      </c>
      <c r="D147" s="33"/>
      <c r="E147" s="34"/>
      <c r="F147" s="34"/>
      <c r="G147" s="35">
        <v>0</v>
      </c>
      <c r="H147" s="33"/>
      <c r="I147" s="37"/>
      <c r="J147" s="37"/>
      <c r="K147" s="35">
        <v>0</v>
      </c>
      <c r="L147" s="33"/>
      <c r="M147" s="37"/>
      <c r="N147" s="37"/>
      <c r="O147" s="48"/>
      <c r="P147" s="58" t="s">
        <v>191</v>
      </c>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row>
    <row r="148" spans="1:161" s="3" customFormat="1" ht="30" customHeight="1" x14ac:dyDescent="0.2">
      <c r="A148" s="7"/>
      <c r="B148" s="27" t="s">
        <v>129</v>
      </c>
      <c r="C148" s="33"/>
      <c r="D148" s="33"/>
      <c r="E148" s="34"/>
      <c r="F148" s="33">
        <v>15238081.699999999</v>
      </c>
      <c r="G148" s="35"/>
      <c r="H148" s="33"/>
      <c r="I148" s="37"/>
      <c r="J148" s="33">
        <v>15238081.699999999</v>
      </c>
      <c r="K148" s="33"/>
      <c r="L148" s="33"/>
      <c r="M148" s="33"/>
      <c r="N148" s="33">
        <v>15238081.699999999</v>
      </c>
      <c r="O148" s="48"/>
      <c r="P148" s="58" t="s">
        <v>191</v>
      </c>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row>
    <row r="149" spans="1:161" s="3" customFormat="1" ht="179.25" customHeight="1" x14ac:dyDescent="0.2">
      <c r="A149" s="7"/>
      <c r="B149" s="24" t="s">
        <v>152</v>
      </c>
      <c r="C149" s="33">
        <v>42994.400000000001</v>
      </c>
      <c r="D149" s="33"/>
      <c r="E149" s="34"/>
      <c r="F149" s="33"/>
      <c r="G149" s="35">
        <v>42994.400000000001</v>
      </c>
      <c r="H149" s="33"/>
      <c r="I149" s="37"/>
      <c r="J149" s="33"/>
      <c r="K149" s="33">
        <v>22460.560000000001</v>
      </c>
      <c r="L149" s="33"/>
      <c r="M149" s="33"/>
      <c r="N149" s="33"/>
      <c r="O149" s="48" t="s">
        <v>210</v>
      </c>
      <c r="P149" s="58" t="s">
        <v>191</v>
      </c>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row>
    <row r="150" spans="1:161" s="3" customFormat="1" ht="297.75" customHeight="1" x14ac:dyDescent="0.2">
      <c r="A150" s="7"/>
      <c r="B150" s="24" t="s">
        <v>153</v>
      </c>
      <c r="C150" s="33">
        <v>1766607.9</v>
      </c>
      <c r="D150" s="33"/>
      <c r="E150" s="34"/>
      <c r="F150" s="33"/>
      <c r="G150" s="35">
        <v>1766607.9</v>
      </c>
      <c r="H150" s="33"/>
      <c r="I150" s="37"/>
      <c r="J150" s="33"/>
      <c r="K150" s="35">
        <v>1766607.9</v>
      </c>
      <c r="L150" s="33"/>
      <c r="M150" s="33"/>
      <c r="N150" s="33"/>
      <c r="O150" s="66" t="s">
        <v>211</v>
      </c>
      <c r="P150" s="58" t="s">
        <v>191</v>
      </c>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row>
    <row r="151" spans="1:161" s="3" customFormat="1" ht="63" x14ac:dyDescent="0.2">
      <c r="A151" s="7" t="s">
        <v>12</v>
      </c>
      <c r="B151" s="27" t="s">
        <v>109</v>
      </c>
      <c r="C151" s="33"/>
      <c r="D151" s="33">
        <f>D152</f>
        <v>43680</v>
      </c>
      <c r="E151" s="34"/>
      <c r="F151" s="34"/>
      <c r="G151" s="35">
        <f>G152</f>
        <v>0</v>
      </c>
      <c r="H151" s="35">
        <f>H152</f>
        <v>43680</v>
      </c>
      <c r="I151" s="37"/>
      <c r="J151" s="37"/>
      <c r="K151" s="35">
        <f>K152</f>
        <v>0</v>
      </c>
      <c r="L151" s="35">
        <f>L152</f>
        <v>43680</v>
      </c>
      <c r="M151" s="37"/>
      <c r="N151" s="37"/>
      <c r="O151" s="48"/>
      <c r="P151" s="58"/>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row>
    <row r="152" spans="1:161" s="3" customFormat="1" ht="162" customHeight="1" x14ac:dyDescent="0.2">
      <c r="A152" s="6"/>
      <c r="B152" s="27" t="s">
        <v>110</v>
      </c>
      <c r="C152" s="44"/>
      <c r="D152" s="33">
        <v>43680</v>
      </c>
      <c r="E152" s="44"/>
      <c r="F152" s="44"/>
      <c r="G152" s="44"/>
      <c r="H152" s="33">
        <v>43680</v>
      </c>
      <c r="I152" s="44"/>
      <c r="J152" s="44"/>
      <c r="K152" s="44"/>
      <c r="L152" s="33">
        <v>43680</v>
      </c>
      <c r="M152" s="44"/>
      <c r="N152" s="44"/>
      <c r="O152" s="49" t="s">
        <v>141</v>
      </c>
      <c r="P152" s="58" t="s">
        <v>191</v>
      </c>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row>
    <row r="153" spans="1:161" s="3" customFormat="1" ht="15.75" x14ac:dyDescent="0.2">
      <c r="A153" s="88" t="s">
        <v>33</v>
      </c>
      <c r="B153" s="89"/>
      <c r="C153" s="38">
        <f>C141+C143</f>
        <v>1809602.2999999998</v>
      </c>
      <c r="D153" s="38">
        <f>D141+D143+D151</f>
        <v>11772482.84</v>
      </c>
      <c r="E153" s="38">
        <f>E141+E143</f>
        <v>0</v>
      </c>
      <c r="F153" s="38">
        <f>F141+F143</f>
        <v>15238081.699999999</v>
      </c>
      <c r="G153" s="38">
        <f>G141+G143</f>
        <v>1809602.2999999998</v>
      </c>
      <c r="H153" s="38">
        <f>H141+H143+H151</f>
        <v>11772482.84</v>
      </c>
      <c r="I153" s="38">
        <f>I141+I143</f>
        <v>0</v>
      </c>
      <c r="J153" s="38">
        <f>J148</f>
        <v>15238081.699999999</v>
      </c>
      <c r="K153" s="38">
        <f>K141+K143</f>
        <v>1789068.46</v>
      </c>
      <c r="L153" s="38">
        <f>L141+L143+L151</f>
        <v>11772482.84</v>
      </c>
      <c r="M153" s="38">
        <f>M141+M143</f>
        <v>0</v>
      </c>
      <c r="N153" s="38">
        <f>N148</f>
        <v>15238081.699999999</v>
      </c>
      <c r="O153" s="47"/>
      <c r="P153" s="58"/>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row>
    <row r="154" spans="1:161" ht="18.75" x14ac:dyDescent="0.3">
      <c r="A154" s="70" t="s">
        <v>11</v>
      </c>
      <c r="B154" s="70"/>
      <c r="C154" s="38">
        <f t="shared" ref="C154:N154" si="26">C43+C79+C102+C139+C153</f>
        <v>4242113.8</v>
      </c>
      <c r="D154" s="38">
        <f t="shared" si="26"/>
        <v>26406824.310000002</v>
      </c>
      <c r="E154" s="38">
        <f t="shared" si="26"/>
        <v>0</v>
      </c>
      <c r="F154" s="38">
        <f t="shared" si="26"/>
        <v>15238081.699999999</v>
      </c>
      <c r="G154" s="38">
        <f t="shared" si="26"/>
        <v>4152150.0599999996</v>
      </c>
      <c r="H154" s="38">
        <f t="shared" si="26"/>
        <v>25573393.701560002</v>
      </c>
      <c r="I154" s="38">
        <f t="shared" si="26"/>
        <v>0</v>
      </c>
      <c r="J154" s="38">
        <f t="shared" si="26"/>
        <v>15238081.699999999</v>
      </c>
      <c r="K154" s="38">
        <f t="shared" si="26"/>
        <v>3814410.58</v>
      </c>
      <c r="L154" s="38">
        <f>L43+L79+L102+L139+L153</f>
        <v>25291731.447720002</v>
      </c>
      <c r="M154" s="38">
        <f t="shared" si="26"/>
        <v>0</v>
      </c>
      <c r="N154" s="38">
        <f t="shared" si="26"/>
        <v>15238081.699999999</v>
      </c>
      <c r="O154" s="47"/>
      <c r="P154" s="58"/>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row>
    <row r="155" spans="1:161" ht="15.75" x14ac:dyDescent="0.25">
      <c r="A155" s="10"/>
      <c r="B155" s="10"/>
      <c r="C155" s="11"/>
      <c r="D155" s="12"/>
      <c r="E155" s="13"/>
      <c r="F155" s="13"/>
      <c r="G155" s="14"/>
      <c r="H155" s="14"/>
      <c r="I155" s="10"/>
      <c r="J155" s="10"/>
      <c r="K155" s="14"/>
      <c r="L155" s="14"/>
      <c r="M155" s="10"/>
      <c r="N155" s="10"/>
      <c r="O155" s="28"/>
      <c r="P155" s="63"/>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row>
    <row r="156" spans="1:161" ht="15.75" x14ac:dyDescent="0.25">
      <c r="B156" s="15"/>
      <c r="C156" s="11"/>
      <c r="D156" s="12"/>
      <c r="E156" s="13"/>
      <c r="F156" s="22"/>
      <c r="G156" s="18"/>
      <c r="H156" s="22"/>
      <c r="I156" s="16"/>
      <c r="J156" s="16"/>
      <c r="K156" s="22"/>
      <c r="M156" s="16"/>
      <c r="N156" s="16"/>
      <c r="O156" s="2"/>
      <c r="P156" s="63"/>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row>
    <row r="157" spans="1:161" ht="15.75" x14ac:dyDescent="0.25">
      <c r="B157" s="15"/>
      <c r="C157" s="11"/>
      <c r="D157" s="12"/>
      <c r="E157" s="13"/>
      <c r="F157" s="17"/>
      <c r="G157" s="18"/>
      <c r="I157" s="16"/>
      <c r="J157" s="16"/>
      <c r="K157" s="18"/>
      <c r="M157" s="16"/>
      <c r="N157" s="16"/>
      <c r="O157" s="2"/>
      <c r="P157" s="63"/>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row>
    <row r="158" spans="1:161" ht="15.75" x14ac:dyDescent="0.25">
      <c r="B158" s="15"/>
      <c r="C158" s="11"/>
      <c r="D158" s="12"/>
      <c r="E158" s="13"/>
      <c r="F158" s="17"/>
      <c r="G158" s="18"/>
      <c r="I158" s="16"/>
      <c r="J158" s="16"/>
      <c r="K158" s="18"/>
      <c r="M158" s="16"/>
      <c r="N158" s="16"/>
      <c r="O158" s="2"/>
      <c r="P158" s="63"/>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row>
    <row r="159" spans="1:161" ht="15.75" x14ac:dyDescent="0.25">
      <c r="B159" s="15"/>
      <c r="C159" s="11"/>
      <c r="D159" s="12"/>
      <c r="E159" s="13" t="s">
        <v>75</v>
      </c>
      <c r="F159" s="17"/>
      <c r="G159" s="18"/>
      <c r="I159" s="16"/>
      <c r="J159" s="16"/>
      <c r="K159" s="18"/>
      <c r="M159" s="16"/>
      <c r="N159" s="16"/>
      <c r="O159" s="2"/>
      <c r="P159" s="63"/>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row>
    <row r="160" spans="1:161" ht="15.75" x14ac:dyDescent="0.25">
      <c r="B160" s="15"/>
      <c r="C160" s="11"/>
      <c r="D160" s="12"/>
      <c r="E160" s="13"/>
      <c r="F160" s="17"/>
      <c r="G160" s="18"/>
      <c r="I160" s="16"/>
      <c r="J160" s="16"/>
      <c r="K160" s="18"/>
      <c r="M160" s="16"/>
      <c r="N160" s="16"/>
      <c r="O160" s="2"/>
      <c r="P160" s="63"/>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row>
    <row r="161" spans="1:161" ht="15.75" x14ac:dyDescent="0.25">
      <c r="B161" s="15"/>
      <c r="C161" s="11"/>
      <c r="D161" s="12"/>
      <c r="E161" s="13"/>
      <c r="F161" s="17"/>
      <c r="G161" s="18"/>
      <c r="I161" s="16"/>
      <c r="J161" s="16"/>
      <c r="K161" s="18"/>
      <c r="M161" s="16"/>
      <c r="N161" s="16"/>
      <c r="O161" s="2"/>
      <c r="P161" s="63"/>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row>
    <row r="162" spans="1:161" x14ac:dyDescent="0.2">
      <c r="B162" s="15"/>
      <c r="C162" s="18"/>
      <c r="E162" s="16"/>
      <c r="F162" s="16"/>
      <c r="G162" s="18"/>
      <c r="I162" s="16"/>
      <c r="J162" s="16"/>
      <c r="K162" s="18"/>
      <c r="M162" s="16"/>
      <c r="N162" s="16"/>
      <c r="O162" s="2"/>
      <c r="P162" s="63"/>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row>
    <row r="163" spans="1:161" x14ac:dyDescent="0.2">
      <c r="B163" s="15"/>
      <c r="C163" s="18"/>
      <c r="E163" s="16"/>
      <c r="F163" s="16"/>
      <c r="G163" s="18"/>
      <c r="I163" s="16"/>
      <c r="J163" s="16"/>
      <c r="K163" s="18"/>
      <c r="M163" s="16"/>
      <c r="N163" s="16"/>
      <c r="O163" s="2"/>
      <c r="P163" s="63"/>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row>
    <row r="164" spans="1:161" x14ac:dyDescent="0.2">
      <c r="B164" s="15"/>
      <c r="C164" s="18"/>
      <c r="E164" s="16"/>
      <c r="F164" s="16"/>
      <c r="G164" s="18"/>
      <c r="I164" s="16"/>
      <c r="J164" s="16"/>
      <c r="K164" s="18"/>
      <c r="M164" s="16"/>
      <c r="N164" s="16"/>
      <c r="O164" s="2"/>
      <c r="P164" s="63"/>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row>
    <row r="165" spans="1:161" x14ac:dyDescent="0.2">
      <c r="B165" s="15"/>
      <c r="C165" s="18"/>
      <c r="E165" s="16"/>
      <c r="F165" s="16"/>
      <c r="G165" s="18"/>
      <c r="I165" s="16"/>
      <c r="J165" s="16"/>
      <c r="K165" s="18"/>
      <c r="M165" s="16"/>
      <c r="N165" s="16"/>
      <c r="O165" s="2"/>
      <c r="P165" s="63"/>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row>
    <row r="166" spans="1:161" x14ac:dyDescent="0.2">
      <c r="B166" s="15"/>
      <c r="C166" s="18"/>
      <c r="E166" s="16"/>
      <c r="F166" s="16"/>
      <c r="G166" s="18"/>
      <c r="I166" s="16"/>
      <c r="J166" s="16"/>
      <c r="K166" s="18"/>
      <c r="M166" s="16"/>
      <c r="N166" s="16"/>
      <c r="O166" s="2"/>
      <c r="P166" s="63"/>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row>
    <row r="167" spans="1:161" x14ac:dyDescent="0.2">
      <c r="B167" s="15"/>
      <c r="C167" s="18"/>
      <c r="E167" s="16"/>
      <c r="F167" s="16"/>
      <c r="G167" s="18"/>
      <c r="I167" s="16"/>
      <c r="J167" s="16"/>
      <c r="K167" s="18"/>
      <c r="M167" s="16"/>
      <c r="N167" s="16"/>
      <c r="O167" s="2"/>
      <c r="P167" s="63"/>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row>
    <row r="168" spans="1:161" x14ac:dyDescent="0.2">
      <c r="B168" s="15"/>
      <c r="C168" s="18"/>
      <c r="E168" s="16"/>
      <c r="F168" s="16"/>
      <c r="G168" s="18"/>
      <c r="I168" s="16"/>
      <c r="J168" s="16"/>
      <c r="K168" s="18"/>
      <c r="M168" s="16"/>
      <c r="N168" s="16"/>
      <c r="O168" s="2"/>
      <c r="P168" s="63"/>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row>
    <row r="169" spans="1:161" x14ac:dyDescent="0.2">
      <c r="A169" s="16"/>
      <c r="B169" s="15"/>
      <c r="C169" s="18"/>
      <c r="E169" s="16"/>
      <c r="F169" s="16"/>
      <c r="G169" s="18"/>
      <c r="I169" s="16"/>
      <c r="J169" s="16"/>
      <c r="K169" s="18"/>
      <c r="M169" s="16"/>
      <c r="N169" s="16"/>
      <c r="O169" s="2"/>
      <c r="P169" s="63"/>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row>
    <row r="170" spans="1:161" x14ac:dyDescent="0.2">
      <c r="A170" s="16"/>
      <c r="B170" s="15"/>
      <c r="C170" s="18"/>
      <c r="E170" s="16"/>
      <c r="F170" s="16"/>
      <c r="G170" s="18"/>
      <c r="I170" s="16"/>
      <c r="J170" s="16"/>
      <c r="K170" s="18"/>
      <c r="M170" s="16"/>
      <c r="N170" s="16"/>
    </row>
    <row r="171" spans="1:161" x14ac:dyDescent="0.2">
      <c r="A171" s="16"/>
      <c r="B171" s="15"/>
      <c r="C171" s="18"/>
      <c r="E171" s="16"/>
      <c r="F171" s="16"/>
      <c r="G171" s="18"/>
      <c r="I171" s="16"/>
      <c r="J171" s="16"/>
      <c r="K171" s="18"/>
      <c r="M171" s="16"/>
      <c r="N171" s="16"/>
    </row>
    <row r="172" spans="1:161" x14ac:dyDescent="0.2">
      <c r="A172" s="16"/>
      <c r="B172" s="15"/>
      <c r="C172" s="18"/>
      <c r="E172" s="16"/>
      <c r="F172" s="16"/>
      <c r="G172" s="18"/>
      <c r="I172" s="16"/>
      <c r="J172" s="16"/>
      <c r="K172" s="18"/>
      <c r="M172" s="16"/>
      <c r="N172" s="16"/>
    </row>
    <row r="173" spans="1:161" x14ac:dyDescent="0.2">
      <c r="A173" s="16"/>
      <c r="B173" s="15"/>
      <c r="C173" s="18"/>
      <c r="E173" s="16"/>
      <c r="F173" s="16"/>
      <c r="G173" s="18"/>
      <c r="I173" s="16"/>
      <c r="J173" s="16"/>
      <c r="K173" s="18"/>
      <c r="M173" s="16"/>
      <c r="N173" s="16"/>
    </row>
    <row r="174" spans="1:161" x14ac:dyDescent="0.2">
      <c r="A174" s="16"/>
      <c r="B174" s="15"/>
      <c r="C174" s="18"/>
      <c r="E174" s="16"/>
      <c r="F174" s="16"/>
      <c r="G174" s="18"/>
      <c r="I174" s="16"/>
      <c r="J174" s="16"/>
      <c r="K174" s="18"/>
      <c r="M174" s="16"/>
      <c r="N174" s="16"/>
    </row>
    <row r="175" spans="1:161" x14ac:dyDescent="0.2">
      <c r="A175" s="16"/>
      <c r="B175" s="15"/>
      <c r="C175" s="18"/>
      <c r="E175" s="16"/>
      <c r="F175" s="16"/>
      <c r="G175" s="18"/>
      <c r="I175" s="16"/>
      <c r="J175" s="16"/>
      <c r="K175" s="18"/>
      <c r="M175" s="16"/>
      <c r="N175" s="16"/>
    </row>
    <row r="176" spans="1:161" x14ac:dyDescent="0.2">
      <c r="A176" s="16"/>
      <c r="B176" s="15"/>
      <c r="C176" s="18"/>
      <c r="E176" s="16"/>
      <c r="F176" s="16"/>
      <c r="G176" s="18"/>
      <c r="I176" s="16"/>
      <c r="J176" s="16"/>
      <c r="K176" s="18"/>
      <c r="M176" s="16"/>
      <c r="N176" s="16"/>
    </row>
    <row r="177" spans="1:14" x14ac:dyDescent="0.2">
      <c r="A177" s="16"/>
      <c r="B177" s="15"/>
      <c r="C177" s="18"/>
      <c r="E177" s="16"/>
      <c r="F177" s="16"/>
      <c r="G177" s="18"/>
      <c r="I177" s="16"/>
      <c r="J177" s="16"/>
      <c r="K177" s="18"/>
      <c r="M177" s="16"/>
      <c r="N177" s="16"/>
    </row>
    <row r="178" spans="1:14" x14ac:dyDescent="0.2">
      <c r="A178" s="16"/>
      <c r="B178" s="15"/>
      <c r="C178" s="22"/>
      <c r="E178" s="16"/>
      <c r="F178" s="16"/>
      <c r="G178" s="18"/>
      <c r="I178" s="16"/>
      <c r="J178" s="16"/>
      <c r="K178" s="18"/>
      <c r="M178" s="16"/>
      <c r="N178" s="16"/>
    </row>
    <row r="179" spans="1:14" x14ac:dyDescent="0.2">
      <c r="A179" s="16"/>
      <c r="B179" s="15"/>
      <c r="C179" s="18"/>
      <c r="E179" s="16"/>
      <c r="F179" s="16"/>
      <c r="G179" s="18"/>
      <c r="I179" s="16"/>
      <c r="J179" s="16"/>
      <c r="K179" s="18"/>
      <c r="M179" s="16"/>
      <c r="N179" s="16"/>
    </row>
    <row r="180" spans="1:14" x14ac:dyDescent="0.2">
      <c r="A180" s="16"/>
      <c r="B180" s="15"/>
      <c r="C180" s="18"/>
      <c r="E180" s="16"/>
      <c r="F180" s="16"/>
      <c r="G180" s="18"/>
      <c r="I180" s="16"/>
      <c r="J180" s="16"/>
      <c r="K180" s="18"/>
      <c r="M180" s="16"/>
      <c r="N180" s="16"/>
    </row>
    <row r="181" spans="1:14" x14ac:dyDescent="0.2">
      <c r="A181" s="16"/>
      <c r="B181" s="15"/>
      <c r="C181" s="18"/>
      <c r="E181" s="16"/>
      <c r="F181" s="16"/>
      <c r="G181" s="18"/>
      <c r="I181" s="16"/>
      <c r="J181" s="16"/>
      <c r="K181" s="18"/>
      <c r="M181" s="16"/>
      <c r="N181" s="16"/>
    </row>
    <row r="182" spans="1:14" x14ac:dyDescent="0.2">
      <c r="A182" s="16"/>
      <c r="B182" s="15"/>
      <c r="C182" s="18"/>
      <c r="E182" s="16"/>
      <c r="F182" s="16"/>
      <c r="G182" s="18"/>
      <c r="I182" s="16"/>
      <c r="J182" s="16"/>
      <c r="K182" s="18"/>
      <c r="M182" s="16"/>
      <c r="N182" s="16"/>
    </row>
    <row r="183" spans="1:14" x14ac:dyDescent="0.2">
      <c r="A183" s="16"/>
      <c r="B183" s="15"/>
      <c r="C183" s="18"/>
      <c r="E183" s="16"/>
      <c r="F183" s="16"/>
      <c r="G183" s="18"/>
      <c r="I183" s="16"/>
      <c r="J183" s="16"/>
      <c r="K183" s="18"/>
      <c r="M183" s="16"/>
      <c r="N183" s="16"/>
    </row>
    <row r="184" spans="1:14" x14ac:dyDescent="0.2">
      <c r="A184" s="16"/>
      <c r="B184" s="15"/>
      <c r="C184" s="18"/>
      <c r="E184" s="16"/>
      <c r="F184" s="16"/>
      <c r="G184" s="18"/>
      <c r="I184" s="16"/>
      <c r="J184" s="16"/>
      <c r="K184" s="18"/>
      <c r="M184" s="16"/>
      <c r="N184" s="16"/>
    </row>
    <row r="185" spans="1:14" x14ac:dyDescent="0.2">
      <c r="A185" s="16"/>
      <c r="B185" s="15"/>
      <c r="C185" s="18"/>
      <c r="E185" s="16"/>
      <c r="F185" s="16"/>
      <c r="G185" s="18"/>
      <c r="I185" s="16"/>
      <c r="J185" s="16"/>
      <c r="K185" s="18"/>
      <c r="M185" s="16"/>
      <c r="N185" s="16"/>
    </row>
    <row r="186" spans="1:14" x14ac:dyDescent="0.2">
      <c r="A186" s="16"/>
      <c r="B186" s="15"/>
      <c r="C186" s="18"/>
      <c r="E186" s="16"/>
      <c r="F186" s="16"/>
      <c r="G186" s="18"/>
      <c r="I186" s="16"/>
      <c r="J186" s="16"/>
      <c r="K186" s="18"/>
      <c r="M186" s="16"/>
      <c r="N186" s="16"/>
    </row>
    <row r="187" spans="1:14" x14ac:dyDescent="0.2">
      <c r="A187" s="16"/>
      <c r="B187" s="15"/>
      <c r="C187" s="18"/>
      <c r="E187" s="16"/>
      <c r="F187" s="16"/>
      <c r="G187" s="18"/>
      <c r="I187" s="16"/>
      <c r="J187" s="16"/>
      <c r="K187" s="18"/>
      <c r="M187" s="16"/>
      <c r="N187" s="16"/>
    </row>
    <row r="188" spans="1:14" x14ac:dyDescent="0.2">
      <c r="A188" s="16"/>
      <c r="B188" s="15"/>
      <c r="C188" s="18"/>
      <c r="E188" s="16"/>
      <c r="F188" s="16"/>
      <c r="G188" s="18"/>
      <c r="I188" s="16"/>
      <c r="J188" s="16"/>
      <c r="K188" s="18"/>
      <c r="M188" s="16"/>
      <c r="N188" s="16"/>
    </row>
    <row r="189" spans="1:14" x14ac:dyDescent="0.2">
      <c r="A189" s="16"/>
      <c r="B189" s="15"/>
      <c r="C189" s="18"/>
      <c r="E189" s="16"/>
      <c r="F189" s="16"/>
      <c r="G189" s="18"/>
      <c r="I189" s="16"/>
      <c r="J189" s="16"/>
      <c r="K189" s="18"/>
      <c r="M189" s="16"/>
      <c r="N189" s="16"/>
    </row>
    <row r="190" spans="1:14" x14ac:dyDescent="0.2">
      <c r="A190" s="16"/>
      <c r="B190" s="15"/>
      <c r="C190" s="18"/>
      <c r="E190" s="16"/>
      <c r="F190" s="16"/>
      <c r="G190" s="18"/>
      <c r="I190" s="16"/>
      <c r="J190" s="16"/>
      <c r="K190" s="18"/>
      <c r="M190" s="16"/>
      <c r="N190" s="16"/>
    </row>
    <row r="191" spans="1:14" x14ac:dyDescent="0.2">
      <c r="A191" s="16"/>
      <c r="B191" s="15"/>
      <c r="C191" s="18"/>
      <c r="E191" s="16"/>
      <c r="F191" s="16"/>
      <c r="G191" s="18"/>
      <c r="I191" s="16"/>
      <c r="J191" s="16"/>
      <c r="K191" s="18"/>
      <c r="M191" s="16"/>
      <c r="N191" s="16"/>
    </row>
    <row r="192" spans="1:14" x14ac:dyDescent="0.2">
      <c r="A192" s="16"/>
      <c r="B192" s="15"/>
      <c r="C192" s="18"/>
      <c r="E192" s="16"/>
      <c r="F192" s="16"/>
      <c r="G192" s="18"/>
      <c r="I192" s="16"/>
      <c r="J192" s="16"/>
      <c r="K192" s="18"/>
      <c r="M192" s="16"/>
      <c r="N192" s="16"/>
    </row>
    <row r="193" spans="1:14" x14ac:dyDescent="0.2">
      <c r="A193" s="16"/>
      <c r="B193" s="15"/>
      <c r="C193" s="18"/>
      <c r="E193" s="16"/>
      <c r="F193" s="16"/>
      <c r="G193" s="18"/>
      <c r="I193" s="16"/>
      <c r="J193" s="16"/>
      <c r="K193" s="18"/>
      <c r="M193" s="16"/>
      <c r="N193" s="16"/>
    </row>
    <row r="194" spans="1:14" x14ac:dyDescent="0.2">
      <c r="A194" s="16"/>
      <c r="B194" s="15"/>
      <c r="C194" s="18"/>
      <c r="E194" s="16"/>
      <c r="F194" s="16"/>
      <c r="G194" s="18"/>
      <c r="I194" s="16"/>
      <c r="J194" s="16"/>
      <c r="K194" s="18"/>
      <c r="M194" s="16"/>
      <c r="N194" s="16"/>
    </row>
    <row r="195" spans="1:14" x14ac:dyDescent="0.2">
      <c r="A195" s="16"/>
      <c r="B195" s="15"/>
      <c r="C195" s="18"/>
      <c r="E195" s="16"/>
      <c r="F195" s="16"/>
      <c r="G195" s="18"/>
      <c r="I195" s="16"/>
      <c r="J195" s="16"/>
      <c r="K195" s="18"/>
      <c r="M195" s="16"/>
      <c r="N195" s="16"/>
    </row>
    <row r="196" spans="1:14" x14ac:dyDescent="0.2">
      <c r="A196" s="16"/>
      <c r="B196" s="15"/>
      <c r="C196" s="18"/>
      <c r="E196" s="16"/>
      <c r="F196" s="16"/>
      <c r="G196" s="18"/>
      <c r="I196" s="16"/>
      <c r="J196" s="16"/>
      <c r="K196" s="18"/>
      <c r="M196" s="16"/>
      <c r="N196" s="16"/>
    </row>
    <row r="197" spans="1:14" x14ac:dyDescent="0.2">
      <c r="A197" s="16"/>
      <c r="B197" s="15"/>
      <c r="C197" s="18"/>
      <c r="E197" s="16"/>
      <c r="F197" s="16"/>
      <c r="G197" s="18"/>
      <c r="I197" s="16"/>
      <c r="J197" s="16"/>
      <c r="K197" s="18"/>
      <c r="M197" s="16"/>
      <c r="N197" s="16"/>
    </row>
    <row r="198" spans="1:14" x14ac:dyDescent="0.2">
      <c r="A198" s="16"/>
      <c r="B198" s="15"/>
      <c r="C198" s="18"/>
      <c r="E198" s="16"/>
      <c r="F198" s="16"/>
      <c r="G198" s="18"/>
      <c r="I198" s="16"/>
      <c r="J198" s="16"/>
      <c r="K198" s="18"/>
      <c r="M198" s="16"/>
      <c r="N198" s="16"/>
    </row>
    <row r="199" spans="1:14" x14ac:dyDescent="0.2">
      <c r="A199" s="16"/>
      <c r="B199" s="15"/>
      <c r="C199" s="18"/>
      <c r="E199" s="16"/>
      <c r="F199" s="16"/>
      <c r="G199" s="18"/>
      <c r="I199" s="16"/>
      <c r="J199" s="16"/>
      <c r="K199" s="18"/>
      <c r="M199" s="16"/>
      <c r="N199" s="16"/>
    </row>
    <row r="200" spans="1:14" x14ac:dyDescent="0.2">
      <c r="A200" s="16"/>
      <c r="B200" s="15"/>
      <c r="C200" s="18"/>
      <c r="E200" s="16"/>
      <c r="F200" s="16"/>
      <c r="G200" s="18"/>
      <c r="I200" s="16"/>
      <c r="J200" s="16"/>
      <c r="K200" s="18"/>
      <c r="M200" s="16"/>
      <c r="N200" s="16"/>
    </row>
    <row r="201" spans="1:14" x14ac:dyDescent="0.2">
      <c r="A201" s="16"/>
      <c r="B201" s="15"/>
      <c r="C201" s="18"/>
      <c r="E201" s="16"/>
      <c r="F201" s="16"/>
      <c r="G201" s="18"/>
      <c r="I201" s="16"/>
      <c r="J201" s="16"/>
      <c r="K201" s="18"/>
      <c r="M201" s="16"/>
      <c r="N201" s="16"/>
    </row>
    <row r="202" spans="1:14" x14ac:dyDescent="0.2">
      <c r="A202" s="16"/>
      <c r="B202" s="15"/>
      <c r="C202" s="18"/>
      <c r="E202" s="16"/>
      <c r="F202" s="16"/>
      <c r="G202" s="18"/>
      <c r="I202" s="16"/>
      <c r="J202" s="16"/>
      <c r="K202" s="18"/>
      <c r="M202" s="16"/>
      <c r="N202" s="16"/>
    </row>
    <row r="203" spans="1:14" x14ac:dyDescent="0.2">
      <c r="A203" s="16"/>
      <c r="B203" s="15"/>
      <c r="C203" s="18"/>
      <c r="E203" s="16"/>
      <c r="F203" s="16"/>
      <c r="G203" s="18"/>
      <c r="I203" s="16"/>
      <c r="J203" s="16"/>
      <c r="K203" s="18"/>
      <c r="M203" s="16"/>
      <c r="N203" s="16"/>
    </row>
    <row r="204" spans="1:14" x14ac:dyDescent="0.2">
      <c r="A204" s="16"/>
      <c r="B204" s="15"/>
      <c r="C204" s="18"/>
      <c r="E204" s="16"/>
      <c r="F204" s="16"/>
      <c r="G204" s="18"/>
      <c r="I204" s="16"/>
      <c r="J204" s="16"/>
      <c r="K204" s="18"/>
      <c r="M204" s="16"/>
      <c r="N204" s="16"/>
    </row>
    <row r="205" spans="1:14" x14ac:dyDescent="0.2">
      <c r="A205" s="16"/>
      <c r="B205" s="15"/>
      <c r="C205" s="18"/>
      <c r="E205" s="16"/>
      <c r="F205" s="16"/>
      <c r="G205" s="18"/>
      <c r="I205" s="16"/>
      <c r="J205" s="16"/>
      <c r="K205" s="18"/>
      <c r="M205" s="16"/>
      <c r="N205" s="16"/>
    </row>
    <row r="206" spans="1:14" x14ac:dyDescent="0.2">
      <c r="A206" s="16"/>
      <c r="B206" s="15"/>
      <c r="C206" s="18"/>
      <c r="E206" s="16"/>
      <c r="F206" s="16"/>
      <c r="G206" s="18"/>
      <c r="I206" s="16"/>
      <c r="J206" s="16"/>
      <c r="K206" s="18"/>
      <c r="M206" s="16"/>
      <c r="N206" s="16"/>
    </row>
    <row r="207" spans="1:14" x14ac:dyDescent="0.2">
      <c r="A207" s="16"/>
      <c r="B207" s="15"/>
      <c r="C207" s="18"/>
      <c r="E207" s="16"/>
      <c r="F207" s="16"/>
      <c r="G207" s="18"/>
      <c r="I207" s="16"/>
      <c r="J207" s="16"/>
      <c r="K207" s="18"/>
      <c r="M207" s="16"/>
      <c r="N207" s="16"/>
    </row>
    <row r="208" spans="1:14" x14ac:dyDescent="0.2">
      <c r="A208" s="16"/>
      <c r="B208" s="15"/>
      <c r="C208" s="18"/>
      <c r="E208" s="16"/>
      <c r="F208" s="16"/>
      <c r="G208" s="18"/>
      <c r="I208" s="16"/>
      <c r="J208" s="16"/>
      <c r="K208" s="18"/>
      <c r="M208" s="16"/>
      <c r="N208" s="16"/>
    </row>
    <row r="209" spans="1:14" x14ac:dyDescent="0.2">
      <c r="A209" s="16"/>
      <c r="B209" s="15"/>
      <c r="C209" s="18"/>
      <c r="E209" s="16"/>
      <c r="F209" s="16"/>
      <c r="G209" s="18"/>
      <c r="I209" s="16"/>
      <c r="J209" s="16"/>
      <c r="K209" s="18"/>
      <c r="M209" s="16"/>
      <c r="N209" s="16"/>
    </row>
    <row r="210" spans="1:14" x14ac:dyDescent="0.2">
      <c r="A210" s="16"/>
      <c r="B210" s="15"/>
      <c r="C210" s="18"/>
      <c r="E210" s="16"/>
      <c r="F210" s="16"/>
      <c r="G210" s="18"/>
      <c r="I210" s="16"/>
      <c r="J210" s="16"/>
      <c r="K210" s="18"/>
      <c r="M210" s="16"/>
      <c r="N210" s="16"/>
    </row>
    <row r="211" spans="1:14" x14ac:dyDescent="0.2">
      <c r="A211" s="16"/>
      <c r="B211" s="15"/>
      <c r="C211" s="18"/>
      <c r="E211" s="16"/>
      <c r="F211" s="16"/>
      <c r="G211" s="18"/>
      <c r="I211" s="16"/>
      <c r="J211" s="16"/>
      <c r="K211" s="18"/>
      <c r="M211" s="16"/>
      <c r="N211" s="16"/>
    </row>
    <row r="212" spans="1:14" x14ac:dyDescent="0.2">
      <c r="A212" s="16"/>
      <c r="B212" s="15"/>
      <c r="C212" s="18"/>
      <c r="E212" s="16"/>
      <c r="F212" s="16"/>
      <c r="G212" s="18"/>
      <c r="I212" s="16"/>
      <c r="J212" s="16"/>
      <c r="K212" s="18"/>
      <c r="M212" s="16"/>
      <c r="N212" s="16"/>
    </row>
    <row r="213" spans="1:14" x14ac:dyDescent="0.2">
      <c r="A213" s="16"/>
      <c r="B213" s="15"/>
      <c r="C213" s="18"/>
      <c r="E213" s="16"/>
      <c r="F213" s="16"/>
      <c r="G213" s="18"/>
      <c r="I213" s="16"/>
      <c r="J213" s="16"/>
      <c r="K213" s="18"/>
      <c r="M213" s="16"/>
      <c r="N213" s="16"/>
    </row>
    <row r="214" spans="1:14" x14ac:dyDescent="0.2">
      <c r="A214" s="16"/>
      <c r="B214" s="15"/>
      <c r="C214" s="18"/>
      <c r="E214" s="16"/>
      <c r="F214" s="16"/>
      <c r="G214" s="18"/>
      <c r="I214" s="16"/>
      <c r="J214" s="16"/>
      <c r="K214" s="18"/>
      <c r="M214" s="16"/>
      <c r="N214" s="16"/>
    </row>
    <row r="215" spans="1:14" x14ac:dyDescent="0.2">
      <c r="A215" s="16"/>
      <c r="B215" s="15"/>
      <c r="C215" s="18"/>
      <c r="E215" s="16"/>
      <c r="F215" s="16"/>
      <c r="G215" s="18"/>
      <c r="I215" s="16"/>
      <c r="J215" s="16"/>
      <c r="K215" s="18"/>
      <c r="M215" s="16"/>
      <c r="N215" s="16"/>
    </row>
    <row r="216" spans="1:14" x14ac:dyDescent="0.2">
      <c r="A216" s="16"/>
      <c r="B216" s="15"/>
      <c r="C216" s="18"/>
      <c r="E216" s="16"/>
      <c r="F216" s="16"/>
      <c r="G216" s="18"/>
      <c r="I216" s="16"/>
      <c r="J216" s="16"/>
      <c r="K216" s="18"/>
      <c r="M216" s="16"/>
      <c r="N216" s="16"/>
    </row>
    <row r="217" spans="1:14" x14ac:dyDescent="0.2">
      <c r="A217" s="16"/>
      <c r="B217" s="15"/>
      <c r="C217" s="18"/>
      <c r="E217" s="16"/>
      <c r="F217" s="16"/>
      <c r="G217" s="18"/>
      <c r="I217" s="16"/>
      <c r="J217" s="16"/>
      <c r="K217" s="18"/>
      <c r="M217" s="16"/>
      <c r="N217" s="16"/>
    </row>
    <row r="218" spans="1:14" x14ac:dyDescent="0.2">
      <c r="A218" s="16"/>
      <c r="B218" s="15"/>
      <c r="C218" s="18"/>
      <c r="E218" s="16"/>
      <c r="F218" s="16"/>
      <c r="G218" s="18"/>
      <c r="I218" s="16"/>
      <c r="J218" s="16"/>
      <c r="K218" s="18"/>
      <c r="M218" s="16"/>
      <c r="N218" s="16"/>
    </row>
    <row r="219" spans="1:14" x14ac:dyDescent="0.2">
      <c r="A219" s="16"/>
      <c r="B219" s="15"/>
      <c r="C219" s="18"/>
      <c r="E219" s="16"/>
      <c r="F219" s="16"/>
      <c r="G219" s="18"/>
      <c r="I219" s="16"/>
      <c r="J219" s="16"/>
      <c r="K219" s="18"/>
      <c r="M219" s="16"/>
      <c r="N219" s="16"/>
    </row>
    <row r="220" spans="1:14" x14ac:dyDescent="0.2">
      <c r="A220" s="16"/>
      <c r="B220" s="15"/>
      <c r="C220" s="18"/>
      <c r="E220" s="16"/>
      <c r="F220" s="16"/>
      <c r="G220" s="18"/>
      <c r="I220" s="16"/>
      <c r="J220" s="16"/>
      <c r="K220" s="18"/>
      <c r="M220" s="16"/>
      <c r="N220" s="16"/>
    </row>
    <row r="221" spans="1:14" x14ac:dyDescent="0.2">
      <c r="A221" s="16"/>
      <c r="B221" s="15"/>
      <c r="C221" s="18"/>
      <c r="E221" s="16"/>
      <c r="F221" s="16"/>
      <c r="G221" s="18"/>
      <c r="I221" s="16"/>
      <c r="J221" s="16"/>
      <c r="K221" s="18"/>
      <c r="M221" s="16"/>
      <c r="N221" s="16"/>
    </row>
    <row r="222" spans="1:14" x14ac:dyDescent="0.2">
      <c r="A222" s="16"/>
      <c r="B222" s="15"/>
      <c r="C222" s="18"/>
      <c r="E222" s="16"/>
      <c r="F222" s="16"/>
      <c r="G222" s="18"/>
      <c r="I222" s="16"/>
      <c r="J222" s="16"/>
      <c r="K222" s="18"/>
      <c r="M222" s="16"/>
      <c r="N222" s="16"/>
    </row>
    <row r="223" spans="1:14" x14ac:dyDescent="0.2">
      <c r="A223" s="16"/>
      <c r="B223" s="15"/>
      <c r="C223" s="18"/>
      <c r="E223" s="16"/>
      <c r="F223" s="16"/>
      <c r="G223" s="18"/>
      <c r="I223" s="16"/>
      <c r="J223" s="16"/>
      <c r="K223" s="18"/>
      <c r="M223" s="16"/>
      <c r="N223" s="16"/>
    </row>
    <row r="224" spans="1:14" x14ac:dyDescent="0.2">
      <c r="A224" s="16"/>
      <c r="B224" s="15"/>
      <c r="C224" s="18"/>
      <c r="E224" s="16"/>
      <c r="F224" s="16"/>
      <c r="G224" s="18"/>
      <c r="I224" s="16"/>
      <c r="J224" s="16"/>
      <c r="K224" s="18"/>
      <c r="M224" s="16"/>
      <c r="N224" s="16"/>
    </row>
    <row r="225" spans="1:14" x14ac:dyDescent="0.2">
      <c r="A225" s="16"/>
      <c r="B225" s="15"/>
      <c r="C225" s="18"/>
      <c r="E225" s="16"/>
      <c r="F225" s="16"/>
      <c r="G225" s="18"/>
      <c r="I225" s="16"/>
      <c r="J225" s="16"/>
      <c r="K225" s="18"/>
      <c r="M225" s="16"/>
      <c r="N225" s="16"/>
    </row>
    <row r="226" spans="1:14" x14ac:dyDescent="0.2">
      <c r="A226" s="16"/>
      <c r="B226" s="15"/>
      <c r="C226" s="18"/>
      <c r="E226" s="16"/>
      <c r="F226" s="16"/>
      <c r="G226" s="18"/>
      <c r="I226" s="16"/>
      <c r="J226" s="16"/>
      <c r="K226" s="18"/>
      <c r="M226" s="16"/>
      <c r="N226" s="16"/>
    </row>
    <row r="227" spans="1:14" x14ac:dyDescent="0.2">
      <c r="A227" s="16"/>
      <c r="B227" s="15"/>
      <c r="C227" s="18"/>
      <c r="E227" s="16"/>
      <c r="F227" s="16"/>
      <c r="G227" s="18"/>
      <c r="I227" s="16"/>
      <c r="J227" s="16"/>
      <c r="K227" s="18"/>
      <c r="M227" s="16"/>
      <c r="N227" s="16"/>
    </row>
    <row r="228" spans="1:14" x14ac:dyDescent="0.2">
      <c r="A228" s="16"/>
      <c r="B228" s="15"/>
      <c r="C228" s="18"/>
      <c r="E228" s="16"/>
      <c r="F228" s="16"/>
      <c r="G228" s="18"/>
      <c r="I228" s="16"/>
      <c r="J228" s="16"/>
      <c r="K228" s="18"/>
      <c r="M228" s="16"/>
      <c r="N228" s="16"/>
    </row>
    <row r="229" spans="1:14" x14ac:dyDescent="0.2">
      <c r="A229" s="16"/>
      <c r="B229" s="15"/>
      <c r="C229" s="18"/>
      <c r="E229" s="16"/>
      <c r="F229" s="16"/>
      <c r="G229" s="18"/>
      <c r="I229" s="16"/>
      <c r="J229" s="16"/>
      <c r="K229" s="18"/>
      <c r="M229" s="16"/>
      <c r="N229" s="16"/>
    </row>
    <row r="230" spans="1:14" x14ac:dyDescent="0.2">
      <c r="A230" s="16"/>
      <c r="B230" s="15"/>
      <c r="C230" s="18"/>
      <c r="E230" s="16"/>
      <c r="F230" s="16"/>
      <c r="G230" s="18"/>
      <c r="I230" s="16"/>
      <c r="J230" s="16"/>
      <c r="K230" s="18"/>
      <c r="M230" s="16"/>
      <c r="N230" s="16"/>
    </row>
    <row r="231" spans="1:14" x14ac:dyDescent="0.2">
      <c r="A231" s="16"/>
      <c r="B231" s="15"/>
      <c r="C231" s="18"/>
      <c r="E231" s="16"/>
      <c r="F231" s="16"/>
      <c r="G231" s="18"/>
      <c r="I231" s="16"/>
      <c r="J231" s="16"/>
      <c r="K231" s="18"/>
      <c r="M231" s="16"/>
      <c r="N231" s="16"/>
    </row>
    <row r="232" spans="1:14" x14ac:dyDescent="0.2">
      <c r="A232" s="16"/>
      <c r="B232" s="15"/>
      <c r="C232" s="18"/>
      <c r="E232" s="16"/>
      <c r="F232" s="16"/>
      <c r="G232" s="18"/>
      <c r="I232" s="16"/>
      <c r="J232" s="16"/>
      <c r="K232" s="18"/>
      <c r="M232" s="16"/>
      <c r="N232" s="16"/>
    </row>
    <row r="233" spans="1:14" x14ac:dyDescent="0.2">
      <c r="A233" s="16"/>
      <c r="B233" s="15"/>
      <c r="C233" s="18"/>
      <c r="E233" s="16"/>
      <c r="F233" s="16"/>
      <c r="G233" s="18"/>
      <c r="I233" s="16"/>
      <c r="J233" s="16"/>
      <c r="K233" s="18"/>
      <c r="M233" s="16"/>
      <c r="N233" s="16"/>
    </row>
    <row r="234" spans="1:14" x14ac:dyDescent="0.2">
      <c r="A234" s="16"/>
      <c r="B234" s="15"/>
      <c r="C234" s="18"/>
      <c r="E234" s="16"/>
      <c r="F234" s="16"/>
      <c r="G234" s="18"/>
      <c r="I234" s="16"/>
      <c r="J234" s="16"/>
      <c r="K234" s="18"/>
      <c r="M234" s="16"/>
      <c r="N234" s="16"/>
    </row>
    <row r="235" spans="1:14" x14ac:dyDescent="0.2">
      <c r="A235" s="16"/>
      <c r="B235" s="15"/>
      <c r="C235" s="18"/>
      <c r="E235" s="16"/>
      <c r="F235" s="16"/>
      <c r="G235" s="18"/>
      <c r="I235" s="16"/>
      <c r="J235" s="16"/>
      <c r="K235" s="18"/>
      <c r="M235" s="16"/>
      <c r="N235" s="16"/>
    </row>
    <row r="236" spans="1:14" x14ac:dyDescent="0.2">
      <c r="A236" s="16"/>
      <c r="B236" s="15"/>
      <c r="C236" s="18"/>
      <c r="E236" s="16"/>
      <c r="F236" s="16"/>
      <c r="G236" s="18"/>
      <c r="I236" s="16"/>
      <c r="J236" s="16"/>
      <c r="K236" s="18"/>
      <c r="M236" s="16"/>
      <c r="N236" s="16"/>
    </row>
    <row r="237" spans="1:14" x14ac:dyDescent="0.2">
      <c r="A237" s="16"/>
      <c r="B237" s="15"/>
      <c r="C237" s="18"/>
      <c r="E237" s="16"/>
      <c r="F237" s="16"/>
      <c r="G237" s="18"/>
      <c r="I237" s="16"/>
      <c r="J237" s="16"/>
      <c r="K237" s="18"/>
      <c r="M237" s="16"/>
      <c r="N237" s="16"/>
    </row>
    <row r="238" spans="1:14" x14ac:dyDescent="0.2">
      <c r="A238" s="16"/>
      <c r="B238" s="15"/>
      <c r="C238" s="18"/>
      <c r="E238" s="16"/>
      <c r="F238" s="16"/>
      <c r="G238" s="18"/>
      <c r="I238" s="16"/>
      <c r="J238" s="16"/>
      <c r="K238" s="18"/>
      <c r="M238" s="16"/>
      <c r="N238" s="16"/>
    </row>
    <row r="239" spans="1:14" x14ac:dyDescent="0.2">
      <c r="A239" s="16"/>
      <c r="B239" s="15"/>
      <c r="C239" s="18"/>
      <c r="E239" s="16"/>
      <c r="F239" s="16"/>
      <c r="G239" s="18"/>
      <c r="I239" s="16"/>
      <c r="J239" s="16"/>
      <c r="K239" s="18"/>
      <c r="M239" s="16"/>
      <c r="N239" s="16"/>
    </row>
    <row r="240" spans="1:14" x14ac:dyDescent="0.2">
      <c r="A240"/>
      <c r="B240" s="15"/>
      <c r="C240" s="18"/>
      <c r="E240" s="16"/>
      <c r="F240" s="16"/>
      <c r="G240" s="18"/>
      <c r="I240" s="16"/>
      <c r="J240" s="16"/>
      <c r="K240" s="18"/>
      <c r="M240" s="16"/>
      <c r="N240" s="16"/>
    </row>
    <row r="241" spans="1:14" x14ac:dyDescent="0.2">
      <c r="A241"/>
      <c r="B241" s="15"/>
      <c r="C241" s="18"/>
      <c r="E241" s="16"/>
      <c r="F241" s="16"/>
      <c r="G241" s="18"/>
      <c r="I241" s="16"/>
      <c r="J241" s="16"/>
      <c r="K241" s="18"/>
      <c r="M241" s="16"/>
      <c r="N241" s="16"/>
    </row>
    <row r="242" spans="1:14" x14ac:dyDescent="0.2">
      <c r="A242"/>
      <c r="B242" s="15"/>
      <c r="C242" s="18"/>
      <c r="E242" s="16"/>
      <c r="F242" s="16"/>
      <c r="G242" s="18"/>
      <c r="I242" s="16"/>
      <c r="J242" s="16"/>
      <c r="K242" s="18"/>
      <c r="M242" s="16"/>
      <c r="N242" s="16"/>
    </row>
    <row r="243" spans="1:14" x14ac:dyDescent="0.2">
      <c r="A243"/>
      <c r="B243" s="15"/>
      <c r="C243" s="18"/>
      <c r="E243" s="16"/>
      <c r="F243" s="16"/>
      <c r="G243" s="18"/>
      <c r="I243" s="16"/>
      <c r="J243" s="16"/>
      <c r="K243" s="18"/>
      <c r="M243" s="16"/>
      <c r="N243" s="16"/>
    </row>
    <row r="244" spans="1:14" x14ac:dyDescent="0.2">
      <c r="A244"/>
      <c r="B244" s="15"/>
      <c r="C244" s="18"/>
      <c r="E244" s="16"/>
      <c r="F244" s="16"/>
      <c r="G244" s="18"/>
      <c r="I244" s="16"/>
      <c r="J244" s="16"/>
      <c r="K244" s="18"/>
      <c r="M244" s="16"/>
      <c r="N244" s="16"/>
    </row>
    <row r="245" spans="1:14" x14ac:dyDescent="0.2">
      <c r="A245"/>
      <c r="B245" s="15"/>
      <c r="C245" s="18"/>
      <c r="E245" s="16"/>
      <c r="F245" s="16"/>
      <c r="G245" s="18"/>
      <c r="I245" s="16"/>
      <c r="J245" s="16"/>
      <c r="K245" s="18"/>
      <c r="M245" s="16"/>
      <c r="N245" s="16"/>
    </row>
    <row r="246" spans="1:14" x14ac:dyDescent="0.2">
      <c r="A246"/>
      <c r="B246" s="15"/>
      <c r="C246" s="18"/>
      <c r="E246" s="16"/>
      <c r="F246" s="16"/>
      <c r="G246" s="18"/>
      <c r="I246" s="16"/>
      <c r="J246" s="16"/>
      <c r="K246" s="18"/>
      <c r="M246" s="16"/>
      <c r="N246" s="16"/>
    </row>
    <row r="247" spans="1:14" x14ac:dyDescent="0.2">
      <c r="A247"/>
      <c r="B247" s="15"/>
      <c r="C247" s="18"/>
      <c r="E247" s="16"/>
      <c r="F247" s="16"/>
      <c r="G247" s="18"/>
      <c r="I247" s="16"/>
      <c r="J247" s="16"/>
      <c r="K247" s="18"/>
      <c r="M247" s="16"/>
      <c r="N247" s="16"/>
    </row>
    <row r="248" spans="1:14" x14ac:dyDescent="0.2">
      <c r="A248"/>
      <c r="B248" s="15"/>
      <c r="C248" s="18"/>
      <c r="E248" s="16"/>
      <c r="F248" s="16"/>
      <c r="G248" s="18"/>
      <c r="I248" s="16"/>
      <c r="J248" s="16"/>
      <c r="K248" s="18"/>
      <c r="M248" s="16"/>
      <c r="N248" s="16"/>
    </row>
    <row r="249" spans="1:14" x14ac:dyDescent="0.2">
      <c r="A249"/>
      <c r="B249" s="15"/>
      <c r="C249" s="18"/>
      <c r="E249" s="16"/>
      <c r="F249" s="16"/>
      <c r="G249" s="18"/>
      <c r="I249" s="16"/>
      <c r="J249" s="16"/>
      <c r="K249" s="18"/>
      <c r="M249" s="16"/>
      <c r="N249" s="16"/>
    </row>
    <row r="250" spans="1:14" x14ac:dyDescent="0.2">
      <c r="A250"/>
      <c r="B250" s="15"/>
      <c r="C250" s="18"/>
      <c r="E250" s="16"/>
      <c r="F250" s="16"/>
      <c r="G250" s="18"/>
      <c r="I250" s="16"/>
      <c r="J250" s="16"/>
      <c r="K250" s="18"/>
      <c r="M250" s="16"/>
      <c r="N250" s="16"/>
    </row>
    <row r="251" spans="1:14" x14ac:dyDescent="0.2">
      <c r="A251"/>
      <c r="B251" s="15"/>
      <c r="C251" s="18"/>
      <c r="E251" s="16"/>
      <c r="F251" s="16"/>
      <c r="G251" s="18"/>
      <c r="I251" s="16"/>
      <c r="J251" s="16"/>
      <c r="K251" s="18"/>
      <c r="M251" s="16"/>
      <c r="N251" s="16"/>
    </row>
    <row r="252" spans="1:14" x14ac:dyDescent="0.2">
      <c r="A252"/>
      <c r="B252" s="15"/>
      <c r="C252" s="18"/>
      <c r="E252" s="16"/>
      <c r="F252" s="16"/>
      <c r="G252" s="18"/>
      <c r="I252" s="16"/>
      <c r="J252" s="16"/>
      <c r="K252" s="18"/>
      <c r="M252" s="16"/>
      <c r="N252" s="16"/>
    </row>
    <row r="253" spans="1:14" x14ac:dyDescent="0.2">
      <c r="A253"/>
      <c r="B253" s="15"/>
      <c r="C253" s="18"/>
      <c r="E253" s="16"/>
      <c r="F253" s="16"/>
      <c r="G253" s="18"/>
      <c r="I253" s="16"/>
      <c r="J253" s="16"/>
      <c r="K253" s="18"/>
      <c r="M253" s="16"/>
      <c r="N253" s="16"/>
    </row>
    <row r="254" spans="1:14" x14ac:dyDescent="0.2">
      <c r="A254"/>
      <c r="B254" s="15"/>
      <c r="C254" s="18"/>
      <c r="E254" s="16"/>
      <c r="F254" s="16"/>
      <c r="G254" s="18"/>
      <c r="I254" s="16"/>
      <c r="J254" s="16"/>
      <c r="K254" s="18"/>
      <c r="M254" s="16"/>
      <c r="N254" s="16"/>
    </row>
    <row r="255" spans="1:14" x14ac:dyDescent="0.2">
      <c r="A255"/>
      <c r="B255" s="15"/>
      <c r="C255" s="18"/>
      <c r="E255" s="16"/>
      <c r="F255" s="16"/>
      <c r="G255" s="18"/>
      <c r="I255" s="16"/>
      <c r="J255" s="16"/>
      <c r="K255" s="18"/>
      <c r="M255" s="16"/>
      <c r="N255" s="16"/>
    </row>
    <row r="256" spans="1:14" x14ac:dyDescent="0.2">
      <c r="A256"/>
      <c r="B256" s="15"/>
      <c r="C256" s="18"/>
      <c r="E256" s="16"/>
      <c r="F256" s="16"/>
      <c r="G256" s="18"/>
      <c r="I256" s="16"/>
      <c r="J256" s="16"/>
      <c r="K256" s="18"/>
      <c r="M256" s="16"/>
      <c r="N256" s="16"/>
    </row>
    <row r="257" spans="1:14" x14ac:dyDescent="0.2">
      <c r="A257"/>
      <c r="B257" s="15"/>
      <c r="C257" s="18"/>
      <c r="E257" s="16"/>
      <c r="F257" s="16"/>
      <c r="G257" s="18"/>
      <c r="I257" s="16"/>
      <c r="J257" s="16"/>
      <c r="K257" s="18"/>
      <c r="M257" s="16"/>
      <c r="N257" s="16"/>
    </row>
    <row r="258" spans="1:14" x14ac:dyDescent="0.2">
      <c r="A258"/>
      <c r="B258" s="15"/>
      <c r="C258" s="18"/>
      <c r="E258" s="16"/>
      <c r="F258" s="16"/>
      <c r="G258" s="18"/>
      <c r="I258" s="16"/>
      <c r="J258" s="16"/>
      <c r="K258" s="18"/>
      <c r="M258" s="16"/>
      <c r="N258" s="16"/>
    </row>
    <row r="259" spans="1:14" x14ac:dyDescent="0.2">
      <c r="A259"/>
      <c r="B259" s="15"/>
      <c r="C259" s="18"/>
      <c r="E259" s="16"/>
      <c r="F259" s="16"/>
      <c r="G259" s="18"/>
      <c r="I259" s="16"/>
      <c r="J259" s="16"/>
      <c r="K259" s="18"/>
      <c r="M259" s="16"/>
      <c r="N259" s="16"/>
    </row>
    <row r="260" spans="1:14" x14ac:dyDescent="0.2">
      <c r="A260"/>
      <c r="B260" s="15"/>
      <c r="C260" s="18"/>
      <c r="E260" s="16"/>
      <c r="F260" s="16"/>
      <c r="G260" s="18"/>
      <c r="I260" s="16"/>
      <c r="J260" s="16"/>
      <c r="K260" s="18"/>
      <c r="M260" s="16"/>
      <c r="N260" s="16"/>
    </row>
    <row r="261" spans="1:14" x14ac:dyDescent="0.2">
      <c r="A261"/>
      <c r="B261" s="15"/>
      <c r="C261" s="18"/>
      <c r="E261" s="16"/>
      <c r="F261" s="16"/>
      <c r="G261" s="18"/>
      <c r="I261" s="16"/>
      <c r="J261" s="16"/>
      <c r="K261" s="18"/>
      <c r="M261" s="16"/>
      <c r="N261" s="16"/>
    </row>
    <row r="262" spans="1:14" x14ac:dyDescent="0.2">
      <c r="A262"/>
      <c r="B262" s="15"/>
      <c r="C262" s="18"/>
      <c r="E262" s="16"/>
      <c r="F262" s="16"/>
      <c r="G262" s="18"/>
      <c r="I262" s="16"/>
      <c r="J262" s="16"/>
      <c r="K262" s="18"/>
      <c r="M262" s="16"/>
      <c r="N262" s="16"/>
    </row>
    <row r="263" spans="1:14" x14ac:dyDescent="0.2">
      <c r="A263"/>
      <c r="B263" s="15"/>
      <c r="C263" s="18"/>
      <c r="E263" s="16"/>
      <c r="F263" s="16"/>
      <c r="G263" s="18"/>
      <c r="I263" s="16"/>
      <c r="J263" s="16"/>
      <c r="K263" s="18"/>
      <c r="M263" s="16"/>
      <c r="N263" s="16"/>
    </row>
    <row r="264" spans="1:14" x14ac:dyDescent="0.2">
      <c r="A264"/>
      <c r="B264" s="15"/>
      <c r="C264" s="18"/>
      <c r="E264" s="16"/>
      <c r="F264" s="16"/>
      <c r="G264" s="18"/>
      <c r="I264" s="16"/>
      <c r="J264" s="16"/>
      <c r="K264" s="18"/>
      <c r="M264" s="16"/>
      <c r="N264" s="16"/>
    </row>
    <row r="265" spans="1:14" x14ac:dyDescent="0.2">
      <c r="A265"/>
      <c r="B265" s="15"/>
      <c r="C265" s="18"/>
      <c r="E265" s="16"/>
      <c r="F265" s="16"/>
      <c r="G265" s="18"/>
      <c r="I265" s="16"/>
      <c r="J265" s="16"/>
      <c r="K265" s="18"/>
      <c r="M265" s="16"/>
      <c r="N265" s="16"/>
    </row>
    <row r="266" spans="1:14" x14ac:dyDescent="0.2">
      <c r="A266"/>
      <c r="B266" s="15"/>
      <c r="C266" s="18"/>
      <c r="E266" s="16"/>
      <c r="F266" s="16"/>
      <c r="G266" s="18"/>
      <c r="I266" s="16"/>
      <c r="J266" s="16"/>
      <c r="K266" s="18"/>
      <c r="M266" s="16"/>
      <c r="N266" s="16"/>
    </row>
    <row r="267" spans="1:14" x14ac:dyDescent="0.2">
      <c r="A267"/>
      <c r="B267" s="15"/>
      <c r="C267" s="18"/>
      <c r="E267" s="16"/>
      <c r="F267" s="16"/>
      <c r="G267" s="18"/>
      <c r="I267" s="16"/>
      <c r="J267" s="16"/>
      <c r="K267" s="18"/>
      <c r="M267" s="16"/>
      <c r="N267" s="16"/>
    </row>
    <row r="268" spans="1:14" x14ac:dyDescent="0.2">
      <c r="A268"/>
      <c r="B268" s="15"/>
      <c r="C268" s="18"/>
      <c r="E268" s="16"/>
      <c r="F268" s="16"/>
      <c r="G268" s="18"/>
      <c r="I268" s="16"/>
      <c r="J268" s="16"/>
      <c r="K268" s="18"/>
      <c r="M268" s="16"/>
      <c r="N268" s="16"/>
    </row>
    <row r="269" spans="1:14" x14ac:dyDescent="0.2">
      <c r="A269"/>
      <c r="B269" s="15"/>
      <c r="C269" s="18"/>
      <c r="E269" s="16"/>
      <c r="F269" s="16"/>
      <c r="G269" s="18"/>
      <c r="I269" s="16"/>
      <c r="J269" s="16"/>
      <c r="K269" s="18"/>
      <c r="M269" s="16"/>
      <c r="N269" s="16"/>
    </row>
    <row r="270" spans="1:14" x14ac:dyDescent="0.2">
      <c r="A270"/>
      <c r="B270" s="15"/>
      <c r="C270" s="18"/>
      <c r="E270" s="16"/>
      <c r="F270" s="16"/>
      <c r="G270" s="18"/>
      <c r="I270" s="16"/>
      <c r="J270" s="16"/>
      <c r="K270" s="18"/>
      <c r="M270" s="16"/>
      <c r="N270" s="16"/>
    </row>
    <row r="271" spans="1:14" x14ac:dyDescent="0.2">
      <c r="A271"/>
      <c r="B271" s="15"/>
      <c r="C271" s="18"/>
      <c r="E271" s="16"/>
      <c r="F271" s="16"/>
      <c r="G271" s="18"/>
      <c r="I271" s="16"/>
      <c r="J271" s="16"/>
      <c r="K271" s="18"/>
      <c r="M271" s="16"/>
      <c r="N271" s="16"/>
    </row>
    <row r="272" spans="1:14" x14ac:dyDescent="0.2">
      <c r="A272"/>
      <c r="B272" s="15"/>
      <c r="C272" s="18"/>
      <c r="E272" s="16"/>
      <c r="F272" s="16"/>
      <c r="G272" s="18"/>
      <c r="I272" s="16"/>
      <c r="J272" s="16"/>
      <c r="K272" s="18"/>
      <c r="M272" s="16"/>
      <c r="N272" s="16"/>
    </row>
    <row r="273" spans="1:14" x14ac:dyDescent="0.2">
      <c r="A273"/>
      <c r="B273" s="15"/>
      <c r="C273" s="18"/>
      <c r="E273" s="16"/>
      <c r="F273" s="16"/>
      <c r="G273" s="18"/>
      <c r="I273" s="16"/>
      <c r="J273" s="16"/>
      <c r="K273" s="18"/>
      <c r="M273" s="16"/>
      <c r="N273" s="16"/>
    </row>
    <row r="274" spans="1:14" x14ac:dyDescent="0.2">
      <c r="A274"/>
      <c r="B274" s="15"/>
      <c r="C274" s="18"/>
      <c r="E274" s="16"/>
      <c r="F274" s="16"/>
      <c r="G274" s="18"/>
      <c r="I274" s="16"/>
      <c r="J274" s="16"/>
      <c r="K274" s="18"/>
      <c r="M274" s="16"/>
      <c r="N274" s="16"/>
    </row>
    <row r="275" spans="1:14" x14ac:dyDescent="0.2">
      <c r="A275"/>
      <c r="B275" s="15"/>
      <c r="C275" s="18"/>
      <c r="E275" s="16"/>
      <c r="F275" s="16"/>
      <c r="G275" s="18"/>
      <c r="I275" s="16"/>
      <c r="J275" s="16"/>
      <c r="K275" s="18"/>
      <c r="M275" s="16"/>
      <c r="N275" s="16"/>
    </row>
    <row r="276" spans="1:14" x14ac:dyDescent="0.2">
      <c r="A276"/>
      <c r="B276" s="15"/>
      <c r="C276" s="18"/>
      <c r="E276" s="16"/>
      <c r="F276" s="16"/>
      <c r="G276" s="18"/>
      <c r="I276" s="16"/>
      <c r="J276" s="16"/>
      <c r="K276" s="18"/>
      <c r="M276" s="16"/>
      <c r="N276" s="16"/>
    </row>
    <row r="277" spans="1:14" x14ac:dyDescent="0.2">
      <c r="A277"/>
      <c r="B277" s="15"/>
      <c r="C277" s="18"/>
      <c r="E277" s="16"/>
      <c r="F277" s="16"/>
      <c r="G277" s="18"/>
      <c r="I277" s="16"/>
      <c r="J277" s="16"/>
      <c r="K277" s="18"/>
      <c r="M277" s="16"/>
      <c r="N277" s="16"/>
    </row>
    <row r="278" spans="1:14" x14ac:dyDescent="0.2">
      <c r="A278"/>
      <c r="B278" s="15"/>
      <c r="C278" s="18"/>
      <c r="E278" s="16"/>
      <c r="F278" s="16"/>
      <c r="G278" s="18"/>
      <c r="I278" s="16"/>
      <c r="J278" s="16"/>
      <c r="K278" s="18"/>
      <c r="M278" s="16"/>
      <c r="N278" s="16"/>
    </row>
    <row r="279" spans="1:14" x14ac:dyDescent="0.2">
      <c r="A279"/>
      <c r="B279" s="15"/>
      <c r="C279" s="18"/>
      <c r="E279" s="16"/>
      <c r="F279" s="16"/>
      <c r="G279" s="18"/>
      <c r="I279" s="16"/>
      <c r="J279" s="16"/>
      <c r="K279" s="18"/>
      <c r="M279" s="16"/>
      <c r="N279" s="16"/>
    </row>
    <row r="280" spans="1:14" x14ac:dyDescent="0.2">
      <c r="A280"/>
      <c r="B280" s="15"/>
      <c r="C280" s="18"/>
      <c r="E280" s="16"/>
      <c r="F280" s="16"/>
      <c r="G280" s="18"/>
      <c r="I280" s="16"/>
      <c r="J280" s="16"/>
      <c r="K280" s="18"/>
      <c r="M280" s="16"/>
      <c r="N280" s="16"/>
    </row>
    <row r="281" spans="1:14" x14ac:dyDescent="0.2">
      <c r="A281"/>
      <c r="B281" s="15"/>
      <c r="C281" s="18"/>
      <c r="E281" s="16"/>
      <c r="F281" s="16"/>
      <c r="G281" s="18"/>
      <c r="I281" s="16"/>
      <c r="J281" s="16"/>
      <c r="K281" s="18"/>
      <c r="M281" s="16"/>
      <c r="N281" s="16"/>
    </row>
    <row r="282" spans="1:14" x14ac:dyDescent="0.2">
      <c r="A282"/>
      <c r="B282" s="15"/>
      <c r="C282" s="18"/>
      <c r="E282" s="16"/>
      <c r="F282" s="16"/>
      <c r="G282" s="18"/>
      <c r="I282" s="16"/>
      <c r="J282" s="16"/>
      <c r="K282" s="18"/>
      <c r="M282" s="16"/>
      <c r="N282" s="16"/>
    </row>
    <row r="283" spans="1:14" x14ac:dyDescent="0.2">
      <c r="A283"/>
      <c r="B283" s="15"/>
      <c r="C283" s="18"/>
      <c r="E283" s="16"/>
      <c r="F283" s="16"/>
      <c r="G283" s="18"/>
      <c r="I283" s="16"/>
      <c r="J283" s="16"/>
      <c r="K283" s="18"/>
      <c r="M283" s="16"/>
      <c r="N283" s="16"/>
    </row>
    <row r="284" spans="1:14" x14ac:dyDescent="0.2">
      <c r="A284"/>
      <c r="B284" s="15"/>
      <c r="C284" s="18"/>
      <c r="E284" s="16"/>
      <c r="F284" s="16"/>
      <c r="G284" s="18"/>
      <c r="I284" s="16"/>
      <c r="J284" s="16"/>
      <c r="K284" s="18"/>
      <c r="M284" s="16"/>
      <c r="N284" s="16"/>
    </row>
    <row r="285" spans="1:14" x14ac:dyDescent="0.2">
      <c r="A285"/>
      <c r="B285" s="15"/>
      <c r="C285" s="18"/>
      <c r="E285" s="16"/>
      <c r="F285" s="16"/>
      <c r="G285" s="18"/>
      <c r="I285" s="16"/>
      <c r="J285" s="16"/>
      <c r="K285" s="18"/>
      <c r="M285" s="16"/>
      <c r="N285" s="16"/>
    </row>
    <row r="286" spans="1:14" x14ac:dyDescent="0.2">
      <c r="A286"/>
      <c r="B286" s="15"/>
      <c r="C286" s="18"/>
      <c r="E286" s="16"/>
      <c r="F286" s="16"/>
      <c r="G286" s="18"/>
      <c r="I286" s="16"/>
      <c r="J286" s="16"/>
      <c r="K286" s="18"/>
      <c r="M286" s="16"/>
      <c r="N286" s="16"/>
    </row>
    <row r="287" spans="1:14" x14ac:dyDescent="0.2">
      <c r="A287"/>
      <c r="B287" s="15"/>
      <c r="C287" s="18"/>
      <c r="E287" s="16"/>
      <c r="F287" s="16"/>
      <c r="G287" s="18"/>
      <c r="I287" s="16"/>
      <c r="J287" s="16"/>
      <c r="K287" s="18"/>
      <c r="M287" s="16"/>
      <c r="N287" s="16"/>
    </row>
    <row r="288" spans="1:14" x14ac:dyDescent="0.2">
      <c r="A288"/>
      <c r="B288" s="15"/>
      <c r="C288" s="18"/>
      <c r="E288" s="16"/>
      <c r="F288" s="16"/>
      <c r="G288" s="18"/>
      <c r="I288" s="16"/>
      <c r="J288" s="16"/>
      <c r="K288" s="18"/>
      <c r="M288" s="16"/>
      <c r="N288" s="16"/>
    </row>
    <row r="289" spans="1:14" x14ac:dyDescent="0.2">
      <c r="A289"/>
      <c r="B289" s="15"/>
      <c r="C289" s="18"/>
      <c r="E289" s="16"/>
      <c r="F289" s="16"/>
      <c r="G289" s="18"/>
      <c r="I289" s="16"/>
      <c r="J289" s="16"/>
      <c r="K289" s="18"/>
      <c r="M289" s="16"/>
      <c r="N289" s="16"/>
    </row>
    <row r="290" spans="1:14" x14ac:dyDescent="0.2">
      <c r="A290"/>
      <c r="B290" s="15"/>
      <c r="C290" s="18"/>
      <c r="E290" s="16"/>
      <c r="F290" s="16"/>
      <c r="G290" s="18"/>
      <c r="I290" s="16"/>
      <c r="J290" s="16"/>
      <c r="K290" s="18"/>
      <c r="M290" s="16"/>
      <c r="N290" s="16"/>
    </row>
    <row r="291" spans="1:14" x14ac:dyDescent="0.2">
      <c r="A291"/>
      <c r="B291" s="15"/>
      <c r="C291" s="18"/>
      <c r="E291" s="16"/>
      <c r="F291" s="16"/>
      <c r="G291" s="18"/>
      <c r="I291" s="16"/>
      <c r="J291" s="16"/>
      <c r="K291" s="18"/>
      <c r="M291" s="16"/>
      <c r="N291" s="16"/>
    </row>
    <row r="292" spans="1:14" x14ac:dyDescent="0.2">
      <c r="A292"/>
      <c r="B292" s="15"/>
      <c r="C292" s="18"/>
      <c r="E292" s="16"/>
      <c r="F292" s="16"/>
      <c r="G292" s="18"/>
      <c r="I292" s="16"/>
      <c r="J292" s="16"/>
      <c r="K292" s="18"/>
      <c r="M292" s="16"/>
      <c r="N292" s="16"/>
    </row>
    <row r="293" spans="1:14" x14ac:dyDescent="0.2">
      <c r="A293"/>
      <c r="B293" s="15"/>
      <c r="C293" s="18"/>
      <c r="E293" s="16"/>
      <c r="F293" s="16"/>
      <c r="G293" s="18"/>
      <c r="I293" s="16"/>
      <c r="J293" s="16"/>
      <c r="K293" s="18"/>
      <c r="M293" s="16"/>
      <c r="N293" s="16"/>
    </row>
    <row r="294" spans="1:14" x14ac:dyDescent="0.2">
      <c r="A294"/>
      <c r="B294" s="15"/>
      <c r="C294" s="18"/>
      <c r="E294" s="16"/>
      <c r="F294" s="16"/>
      <c r="G294" s="18"/>
      <c r="I294" s="16"/>
      <c r="J294" s="16"/>
      <c r="K294" s="18"/>
      <c r="M294" s="16"/>
      <c r="N294" s="16"/>
    </row>
    <row r="295" spans="1:14" x14ac:dyDescent="0.2">
      <c r="A295"/>
      <c r="B295" s="15"/>
      <c r="C295" s="18"/>
      <c r="E295" s="16"/>
      <c r="F295" s="16"/>
      <c r="G295" s="18"/>
      <c r="I295" s="16"/>
      <c r="J295" s="16"/>
      <c r="K295" s="18"/>
      <c r="M295" s="16"/>
      <c r="N295" s="16"/>
    </row>
    <row r="296" spans="1:14" x14ac:dyDescent="0.2">
      <c r="A296"/>
      <c r="B296" s="15"/>
      <c r="C296" s="18"/>
      <c r="E296" s="16"/>
      <c r="F296" s="16"/>
      <c r="G296" s="18"/>
      <c r="I296" s="16"/>
      <c r="J296" s="16"/>
      <c r="K296" s="18"/>
      <c r="M296" s="16"/>
      <c r="N296" s="16"/>
    </row>
    <row r="297" spans="1:14" x14ac:dyDescent="0.2">
      <c r="A297"/>
      <c r="B297" s="15"/>
      <c r="C297" s="18"/>
      <c r="E297" s="16"/>
      <c r="F297" s="16"/>
      <c r="G297" s="18"/>
      <c r="I297" s="16"/>
      <c r="J297" s="16"/>
      <c r="K297" s="18"/>
      <c r="M297" s="16"/>
      <c r="N297" s="16"/>
    </row>
    <row r="298" spans="1:14" x14ac:dyDescent="0.2">
      <c r="A298"/>
      <c r="B298" s="15"/>
      <c r="C298" s="18"/>
      <c r="E298" s="16"/>
      <c r="F298" s="16"/>
      <c r="G298" s="18"/>
      <c r="I298" s="16"/>
      <c r="J298" s="16"/>
      <c r="K298" s="18"/>
      <c r="M298" s="16"/>
      <c r="N298" s="16"/>
    </row>
    <row r="299" spans="1:14" x14ac:dyDescent="0.2">
      <c r="A299"/>
      <c r="B299" s="15"/>
      <c r="C299" s="18"/>
      <c r="E299" s="16"/>
      <c r="F299" s="16"/>
      <c r="G299" s="18"/>
      <c r="I299" s="16"/>
      <c r="J299" s="16"/>
      <c r="K299" s="18"/>
      <c r="M299" s="16"/>
      <c r="N299" s="16"/>
    </row>
    <row r="300" spans="1:14" x14ac:dyDescent="0.2">
      <c r="A300"/>
      <c r="B300" s="15"/>
      <c r="C300" s="18"/>
      <c r="E300" s="16"/>
      <c r="F300" s="16"/>
      <c r="G300" s="18"/>
      <c r="I300" s="16"/>
      <c r="J300" s="16"/>
      <c r="K300" s="18"/>
      <c r="M300" s="16"/>
      <c r="N300" s="16"/>
    </row>
    <row r="301" spans="1:14" x14ac:dyDescent="0.2">
      <c r="A301"/>
      <c r="B301" s="15"/>
      <c r="C301" s="18"/>
      <c r="E301" s="16"/>
      <c r="F301" s="16"/>
      <c r="G301" s="18"/>
      <c r="I301" s="16"/>
      <c r="J301" s="16"/>
      <c r="K301" s="18"/>
      <c r="M301" s="16"/>
      <c r="N301" s="16"/>
    </row>
    <row r="302" spans="1:14" x14ac:dyDescent="0.2">
      <c r="A302"/>
      <c r="B302" s="15"/>
      <c r="C302" s="18"/>
      <c r="E302" s="16"/>
      <c r="F302" s="16"/>
      <c r="G302" s="18"/>
      <c r="I302" s="16"/>
      <c r="J302" s="16"/>
      <c r="K302" s="18"/>
      <c r="M302" s="16"/>
      <c r="N302" s="16"/>
    </row>
    <row r="303" spans="1:14" x14ac:dyDescent="0.2">
      <c r="A303"/>
      <c r="B303" s="15"/>
      <c r="C303" s="18"/>
      <c r="E303" s="16"/>
      <c r="F303" s="16"/>
      <c r="G303" s="18"/>
      <c r="I303" s="16"/>
      <c r="J303" s="16"/>
      <c r="K303" s="18"/>
      <c r="M303" s="16"/>
      <c r="N303" s="16"/>
    </row>
    <row r="304" spans="1:14" x14ac:dyDescent="0.2">
      <c r="A304"/>
      <c r="B304" s="15"/>
      <c r="C304" s="18"/>
      <c r="E304" s="16"/>
      <c r="F304" s="16"/>
      <c r="G304" s="18"/>
      <c r="I304" s="16"/>
      <c r="J304" s="16"/>
      <c r="K304" s="18"/>
      <c r="M304" s="16"/>
      <c r="N304" s="16"/>
    </row>
    <row r="305" spans="1:14" x14ac:dyDescent="0.2">
      <c r="A305"/>
      <c r="B305" s="15"/>
      <c r="C305" s="18"/>
      <c r="E305" s="16"/>
      <c r="F305" s="16"/>
      <c r="G305" s="18"/>
      <c r="I305" s="16"/>
      <c r="J305" s="16"/>
      <c r="K305" s="18"/>
      <c r="M305" s="16"/>
      <c r="N305" s="16"/>
    </row>
    <row r="306" spans="1:14" x14ac:dyDescent="0.2">
      <c r="A306"/>
      <c r="B306" s="15"/>
      <c r="C306" s="18"/>
      <c r="E306" s="16"/>
      <c r="F306" s="16"/>
      <c r="G306" s="18"/>
      <c r="I306" s="16"/>
      <c r="J306" s="16"/>
      <c r="K306" s="18"/>
      <c r="M306" s="16"/>
      <c r="N306" s="16"/>
    </row>
    <row r="307" spans="1:14" x14ac:dyDescent="0.2">
      <c r="A307"/>
      <c r="B307" s="15"/>
      <c r="C307" s="18"/>
      <c r="E307" s="16"/>
      <c r="F307" s="16"/>
      <c r="G307" s="18"/>
      <c r="I307" s="16"/>
      <c r="J307" s="16"/>
      <c r="K307" s="18"/>
      <c r="M307" s="16"/>
      <c r="N307" s="16"/>
    </row>
    <row r="308" spans="1:14" x14ac:dyDescent="0.2">
      <c r="A308"/>
      <c r="B308" s="15"/>
      <c r="C308" s="18"/>
      <c r="E308" s="16"/>
      <c r="F308" s="16"/>
      <c r="G308" s="18"/>
      <c r="I308" s="16"/>
      <c r="J308" s="16"/>
      <c r="K308" s="18"/>
      <c r="M308" s="16"/>
      <c r="N308" s="16"/>
    </row>
    <row r="309" spans="1:14" x14ac:dyDescent="0.2">
      <c r="A309"/>
      <c r="B309" s="15"/>
      <c r="C309" s="18"/>
      <c r="E309" s="16"/>
      <c r="F309" s="16"/>
      <c r="G309" s="18"/>
      <c r="I309" s="16"/>
      <c r="J309" s="16"/>
      <c r="K309" s="18"/>
      <c r="M309" s="16"/>
      <c r="N309" s="16"/>
    </row>
    <row r="310" spans="1:14" x14ac:dyDescent="0.2">
      <c r="A310"/>
      <c r="B310" s="15"/>
      <c r="C310" s="18"/>
      <c r="E310" s="16"/>
      <c r="F310" s="16"/>
      <c r="G310" s="18"/>
      <c r="I310" s="16"/>
      <c r="J310" s="16"/>
      <c r="K310" s="18"/>
      <c r="M310" s="16"/>
      <c r="N310" s="16"/>
    </row>
  </sheetData>
  <mergeCells count="24">
    <mergeCell ref="P4:P6"/>
    <mergeCell ref="A1:N1"/>
    <mergeCell ref="A4:A6"/>
    <mergeCell ref="B4:B6"/>
    <mergeCell ref="G5:J5"/>
    <mergeCell ref="A2:N2"/>
    <mergeCell ref="K4:N4"/>
    <mergeCell ref="K5:N5"/>
    <mergeCell ref="C5:F5"/>
    <mergeCell ref="A3:N3"/>
    <mergeCell ref="O4:O6"/>
    <mergeCell ref="A154:B154"/>
    <mergeCell ref="A102:B102"/>
    <mergeCell ref="A140:N140"/>
    <mergeCell ref="G4:J4"/>
    <mergeCell ref="A8:N8"/>
    <mergeCell ref="C4:F4"/>
    <mergeCell ref="A79:B79"/>
    <mergeCell ref="A44:N44"/>
    <mergeCell ref="A43:B43"/>
    <mergeCell ref="A103:N103"/>
    <mergeCell ref="A153:B153"/>
    <mergeCell ref="A139:B139"/>
    <mergeCell ref="A80:N80"/>
  </mergeCells>
  <phoneticPr fontId="20" type="noConversion"/>
  <pageMargins left="0.19685039370078741" right="0.19685039370078741" top="0.19685039370078741" bottom="0.19685039370078741" header="0.19685039370078741" footer="0.19685039370078741"/>
  <pageSetup paperSize="9" scale="4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Общий</vt:lpstr>
      <vt:lpstr>Общий!Заголовки_для_печати</vt:lpstr>
      <vt:lpstr>Общий!Область_печати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Мария Андреевна Кожевникова</cp:lastModifiedBy>
  <cp:lastPrinted>2022-02-10T16:35:54Z</cp:lastPrinted>
  <dcterms:created xsi:type="dcterms:W3CDTF">2014-07-24T13:34:25Z</dcterms:created>
  <dcterms:modified xsi:type="dcterms:W3CDTF">2022-02-14T06:20:06Z</dcterms:modified>
</cp:coreProperties>
</file>