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15" windowWidth="20115" windowHeight="6855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J391" i="1" l="1"/>
  <c r="J392" i="1"/>
  <c r="J390" i="1"/>
  <c r="J353" i="1"/>
  <c r="J354" i="1"/>
  <c r="J352" i="1"/>
  <c r="J345" i="1"/>
  <c r="J335" i="1"/>
  <c r="J331" i="1"/>
  <c r="J332" i="1"/>
  <c r="J330" i="1"/>
  <c r="J323" i="1"/>
  <c r="J316" i="1"/>
  <c r="J314" i="1"/>
  <c r="J313" i="1"/>
  <c r="J309" i="1"/>
  <c r="J310" i="1"/>
  <c r="J308" i="1"/>
  <c r="J305" i="1"/>
  <c r="J301" i="1"/>
  <c r="J470" i="1"/>
  <c r="J471" i="1"/>
  <c r="J296" i="1"/>
  <c r="J287" i="1"/>
  <c r="J288" i="1"/>
  <c r="J286" i="1"/>
  <c r="J283" i="1"/>
  <c r="J279" i="1"/>
  <c r="I280" i="1"/>
  <c r="J274" i="1"/>
  <c r="J267" i="1"/>
  <c r="J263" i="1"/>
  <c r="J264" i="1"/>
  <c r="J262" i="1"/>
  <c r="J259" i="1"/>
  <c r="J255" i="1"/>
  <c r="J243" i="1"/>
  <c r="J239" i="1"/>
  <c r="J240" i="1"/>
  <c r="J238" i="1"/>
  <c r="J235" i="1"/>
  <c r="J231" i="1"/>
  <c r="I232" i="1"/>
  <c r="J225" i="1"/>
  <c r="J214" i="1"/>
  <c r="J213" i="1"/>
  <c r="J209" i="1"/>
  <c r="J210" i="1"/>
  <c r="J208" i="1"/>
  <c r="J206" i="1"/>
  <c r="J201" i="1"/>
  <c r="I202" i="1"/>
  <c r="I103" i="1"/>
  <c r="I88" i="1"/>
  <c r="I5" i="1"/>
  <c r="J4" i="1" s="1"/>
  <c r="I15" i="1" l="1"/>
  <c r="I16" i="1"/>
  <c r="J15" i="1" l="1"/>
  <c r="I360" i="1"/>
  <c r="J360" i="1" s="1"/>
  <c r="I270" i="1"/>
  <c r="J270" i="1" s="1"/>
  <c r="I140" i="1" l="1"/>
  <c r="J140" i="1" s="1"/>
  <c r="I75" i="1" l="1"/>
  <c r="J75" i="1" s="1"/>
  <c r="I58" i="1"/>
  <c r="J58" i="1" s="1"/>
  <c r="I54" i="1"/>
  <c r="I55" i="1"/>
  <c r="I47" i="1"/>
  <c r="I46" i="1"/>
  <c r="I44" i="1"/>
  <c r="I43" i="1"/>
  <c r="J54" i="1" l="1"/>
  <c r="J46" i="1"/>
  <c r="J43" i="1"/>
  <c r="I19" i="1"/>
  <c r="I438" i="1" l="1"/>
  <c r="J438" i="1" s="1"/>
  <c r="I338" i="1"/>
  <c r="J338" i="1" s="1"/>
  <c r="I336" i="1"/>
  <c r="I337" i="1"/>
  <c r="I339" i="1"/>
  <c r="J339" i="1" s="1"/>
  <c r="J336" i="1" l="1"/>
  <c r="I246" i="1"/>
  <c r="J246" i="1" s="1"/>
  <c r="I171" i="1"/>
  <c r="J171" i="1" s="1"/>
  <c r="I175" i="1"/>
  <c r="J175" i="1" s="1"/>
  <c r="I369" i="1" l="1"/>
  <c r="I361" i="1"/>
  <c r="I303" i="1" l="1"/>
  <c r="I272" i="1"/>
  <c r="J272" i="1" s="1"/>
  <c r="I248" i="1"/>
  <c r="J248" i="1" s="1"/>
  <c r="I204" i="1" l="1"/>
  <c r="I203" i="1"/>
  <c r="I194" i="1"/>
  <c r="I195" i="1"/>
  <c r="I196" i="1"/>
  <c r="J203" i="1" l="1"/>
  <c r="J194" i="1"/>
  <c r="I64" i="1" l="1"/>
  <c r="J469" i="1" l="1"/>
  <c r="M469" i="1" s="1"/>
  <c r="J224" i="1"/>
  <c r="L141" i="1"/>
  <c r="L142" i="1" s="1"/>
  <c r="I458" i="1" l="1"/>
  <c r="I455" i="1"/>
  <c r="I454" i="1"/>
  <c r="I453" i="1"/>
  <c r="I450" i="1"/>
  <c r="I446" i="1"/>
  <c r="I435" i="1"/>
  <c r="I432" i="1"/>
  <c r="I431" i="1"/>
  <c r="I430" i="1"/>
  <c r="I427" i="1"/>
  <c r="I423" i="1"/>
  <c r="I413" i="1"/>
  <c r="I410" i="1"/>
  <c r="I406" i="1"/>
  <c r="I395" i="1"/>
  <c r="I392" i="1"/>
  <c r="I391" i="1"/>
  <c r="I390" i="1"/>
  <c r="I387" i="1"/>
  <c r="I379" i="1"/>
  <c r="I376" i="1"/>
  <c r="I375" i="1"/>
  <c r="I374" i="1"/>
  <c r="I371" i="1"/>
  <c r="I367" i="1"/>
  <c r="I357" i="1"/>
  <c r="I354" i="1"/>
  <c r="I353" i="1"/>
  <c r="I352" i="1"/>
  <c r="I349" i="1"/>
  <c r="I345" i="1"/>
  <c r="I335" i="1"/>
  <c r="I332" i="1"/>
  <c r="I331" i="1"/>
  <c r="I330" i="1"/>
  <c r="I327" i="1"/>
  <c r="I323" i="1"/>
  <c r="I313" i="1"/>
  <c r="I310" i="1"/>
  <c r="I309" i="1"/>
  <c r="I308" i="1"/>
  <c r="I305" i="1"/>
  <c r="I301" i="1"/>
  <c r="I291" i="1"/>
  <c r="I288" i="1"/>
  <c r="I287" i="1"/>
  <c r="I286" i="1"/>
  <c r="I283" i="1"/>
  <c r="I279" i="1"/>
  <c r="I267" i="1"/>
  <c r="I264" i="1"/>
  <c r="I263" i="1"/>
  <c r="I262" i="1"/>
  <c r="I259" i="1"/>
  <c r="I255" i="1"/>
  <c r="I243" i="1"/>
  <c r="I240" i="1"/>
  <c r="I239" i="1"/>
  <c r="I238" i="1"/>
  <c r="I235" i="1"/>
  <c r="I231" i="1"/>
  <c r="I225" i="1"/>
  <c r="I213" i="1"/>
  <c r="I210" i="1"/>
  <c r="I209" i="1"/>
  <c r="I208" i="1"/>
  <c r="I205" i="1"/>
  <c r="I206" i="1"/>
  <c r="I201" i="1"/>
  <c r="I193" i="1"/>
  <c r="J193" i="1" s="1"/>
  <c r="I192" i="1"/>
  <c r="J192" i="1" s="1"/>
  <c r="I182" i="1"/>
  <c r="J182" i="1" s="1"/>
  <c r="I179" i="1"/>
  <c r="I178" i="1"/>
  <c r="I168" i="1"/>
  <c r="J168" i="1" s="1"/>
  <c r="I165" i="1"/>
  <c r="J165" i="1" s="1"/>
  <c r="I164" i="1"/>
  <c r="J164" i="1" s="1"/>
  <c r="I163" i="1"/>
  <c r="J163" i="1" s="1"/>
  <c r="I160" i="1"/>
  <c r="J160" i="1" s="1"/>
  <c r="I153" i="1"/>
  <c r="J153" i="1" s="1"/>
  <c r="I150" i="1"/>
  <c r="J150" i="1" s="1"/>
  <c r="I149" i="1"/>
  <c r="J149" i="1" s="1"/>
  <c r="I146" i="1"/>
  <c r="J146" i="1" s="1"/>
  <c r="I137" i="1"/>
  <c r="J137" i="1" s="1"/>
  <c r="I134" i="1"/>
  <c r="J134" i="1" s="1"/>
  <c r="I133" i="1"/>
  <c r="J133" i="1" s="1"/>
  <c r="I132" i="1"/>
  <c r="J132" i="1" s="1"/>
  <c r="I129" i="1"/>
  <c r="J129" i="1" s="1"/>
  <c r="I117" i="1"/>
  <c r="J117" i="1" s="1"/>
  <c r="I114" i="1"/>
  <c r="J114" i="1" s="1"/>
  <c r="I113" i="1"/>
  <c r="J113" i="1" s="1"/>
  <c r="I112" i="1"/>
  <c r="J112" i="1" s="1"/>
  <c r="I109" i="1"/>
  <c r="J109" i="1" s="1"/>
  <c r="I99" i="1"/>
  <c r="J99" i="1" s="1"/>
  <c r="I96" i="1"/>
  <c r="J96" i="1" s="1"/>
  <c r="I95" i="1"/>
  <c r="J95" i="1" s="1"/>
  <c r="I94" i="1"/>
  <c r="J94" i="1" s="1"/>
  <c r="I91" i="1"/>
  <c r="J91" i="1" s="1"/>
  <c r="I87" i="1"/>
  <c r="J87" i="1" s="1"/>
  <c r="I74" i="1"/>
  <c r="I71" i="1"/>
  <c r="J71" i="1" s="1"/>
  <c r="I70" i="1"/>
  <c r="J70" i="1" s="1"/>
  <c r="I69" i="1"/>
  <c r="J69" i="1" s="1"/>
  <c r="I66" i="1"/>
  <c r="J66" i="1" s="1"/>
  <c r="I62" i="1"/>
  <c r="J62" i="1" s="1"/>
  <c r="I53" i="1"/>
  <c r="J53" i="1" s="1"/>
  <c r="I50" i="1"/>
  <c r="J50" i="1" s="1"/>
  <c r="I49" i="1"/>
  <c r="J49" i="1" s="1"/>
  <c r="I48" i="1"/>
  <c r="J48" i="1" s="1"/>
  <c r="I45" i="1"/>
  <c r="J45" i="1" s="1"/>
  <c r="I41" i="1"/>
  <c r="J41" i="1" s="1"/>
  <c r="I21" i="1" l="1"/>
  <c r="I23" i="1"/>
  <c r="M15" i="1"/>
  <c r="I7" i="1"/>
  <c r="I28" i="1" l="1"/>
  <c r="J27" i="1" s="1"/>
  <c r="M27" i="1" s="1"/>
  <c r="M4" i="1" l="1"/>
  <c r="I8" i="1"/>
  <c r="I10" i="1"/>
  <c r="J9" i="1" s="1"/>
  <c r="I14" i="1"/>
  <c r="J11" i="1" s="1"/>
  <c r="I20" i="1"/>
  <c r="J17" i="1" s="1"/>
  <c r="I22" i="1"/>
  <c r="J21" i="1" s="1"/>
  <c r="I24" i="1"/>
  <c r="J23" i="1" s="1"/>
  <c r="I26" i="1"/>
  <c r="J25" i="1" s="1"/>
  <c r="I29" i="1"/>
  <c r="I30" i="1"/>
  <c r="I31" i="1"/>
  <c r="I32" i="1"/>
  <c r="I33" i="1"/>
  <c r="I34" i="1"/>
  <c r="I35" i="1"/>
  <c r="I36" i="1"/>
  <c r="I37" i="1"/>
  <c r="I38" i="1"/>
  <c r="I39" i="1"/>
  <c r="I40" i="1"/>
  <c r="I51" i="1"/>
  <c r="I52" i="1"/>
  <c r="I56" i="1"/>
  <c r="J56" i="1" s="1"/>
  <c r="I57" i="1"/>
  <c r="J57" i="1" s="1"/>
  <c r="I59" i="1"/>
  <c r="J59" i="1" s="1"/>
  <c r="I65" i="1"/>
  <c r="I67" i="1"/>
  <c r="I68" i="1"/>
  <c r="I72" i="1"/>
  <c r="I73" i="1"/>
  <c r="I76" i="1"/>
  <c r="I77" i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9" i="1"/>
  <c r="I90" i="1"/>
  <c r="I92" i="1"/>
  <c r="I93" i="1"/>
  <c r="I97" i="1"/>
  <c r="J97" i="1" s="1"/>
  <c r="I98" i="1"/>
  <c r="I100" i="1"/>
  <c r="I101" i="1"/>
  <c r="I102" i="1"/>
  <c r="J102" i="1" s="1"/>
  <c r="J103" i="1"/>
  <c r="I104" i="1"/>
  <c r="J104" i="1" s="1"/>
  <c r="I105" i="1"/>
  <c r="J105" i="1" s="1"/>
  <c r="I106" i="1"/>
  <c r="J106" i="1" s="1"/>
  <c r="I110" i="1"/>
  <c r="I111" i="1"/>
  <c r="I115" i="1"/>
  <c r="I116" i="1"/>
  <c r="I118" i="1"/>
  <c r="I119" i="1"/>
  <c r="I120" i="1"/>
  <c r="J120" i="1" s="1"/>
  <c r="I121" i="1"/>
  <c r="J121" i="1" s="1"/>
  <c r="I122" i="1"/>
  <c r="J122" i="1" s="1"/>
  <c r="I123" i="1"/>
  <c r="J123" i="1" s="1"/>
  <c r="I124" i="1"/>
  <c r="I125" i="1"/>
  <c r="I126" i="1"/>
  <c r="J126" i="1" s="1"/>
  <c r="I130" i="1"/>
  <c r="I131" i="1"/>
  <c r="I135" i="1"/>
  <c r="I136" i="1"/>
  <c r="I138" i="1"/>
  <c r="I139" i="1"/>
  <c r="I141" i="1"/>
  <c r="J141" i="1" s="1"/>
  <c r="I142" i="1"/>
  <c r="I143" i="1"/>
  <c r="J143" i="1" s="1"/>
  <c r="I147" i="1"/>
  <c r="I148" i="1"/>
  <c r="I151" i="1"/>
  <c r="I152" i="1"/>
  <c r="I154" i="1"/>
  <c r="I155" i="1"/>
  <c r="I156" i="1"/>
  <c r="J156" i="1" s="1"/>
  <c r="I157" i="1"/>
  <c r="J157" i="1" s="1"/>
  <c r="I161" i="1"/>
  <c r="I162" i="1"/>
  <c r="I169" i="1"/>
  <c r="I170" i="1"/>
  <c r="I172" i="1"/>
  <c r="J172" i="1" s="1"/>
  <c r="I173" i="1"/>
  <c r="J173" i="1" s="1"/>
  <c r="I174" i="1"/>
  <c r="J174" i="1" s="1"/>
  <c r="I180" i="1"/>
  <c r="I181" i="1"/>
  <c r="I183" i="1"/>
  <c r="I184" i="1"/>
  <c r="I185" i="1"/>
  <c r="J185" i="1" s="1"/>
  <c r="I188" i="1"/>
  <c r="I189" i="1"/>
  <c r="J189" i="1" s="1"/>
  <c r="J196" i="1"/>
  <c r="I197" i="1"/>
  <c r="I198" i="1"/>
  <c r="I207" i="1"/>
  <c r="I211" i="1"/>
  <c r="I212" i="1"/>
  <c r="I214" i="1"/>
  <c r="I215" i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6" i="1"/>
  <c r="I227" i="1"/>
  <c r="I228" i="1"/>
  <c r="J228" i="1" s="1"/>
  <c r="I233" i="1"/>
  <c r="I234" i="1"/>
  <c r="I236" i="1"/>
  <c r="I237" i="1"/>
  <c r="I241" i="1"/>
  <c r="I242" i="1"/>
  <c r="I244" i="1"/>
  <c r="I245" i="1"/>
  <c r="I247" i="1"/>
  <c r="J247" i="1" s="1"/>
  <c r="I249" i="1"/>
  <c r="J249" i="1" s="1"/>
  <c r="I251" i="1"/>
  <c r="I252" i="1"/>
  <c r="J252" i="1" s="1"/>
  <c r="I257" i="1"/>
  <c r="I258" i="1"/>
  <c r="I260" i="1"/>
  <c r="I261" i="1"/>
  <c r="I265" i="1"/>
  <c r="I266" i="1"/>
  <c r="I268" i="1"/>
  <c r="I269" i="1"/>
  <c r="I271" i="1"/>
  <c r="J271" i="1" s="1"/>
  <c r="I273" i="1"/>
  <c r="J273" i="1" s="1"/>
  <c r="I274" i="1"/>
  <c r="I275" i="1"/>
  <c r="I276" i="1"/>
  <c r="J276" i="1" s="1"/>
  <c r="I281" i="1"/>
  <c r="I282" i="1"/>
  <c r="I284" i="1"/>
  <c r="I285" i="1"/>
  <c r="I289" i="1"/>
  <c r="I290" i="1"/>
  <c r="I292" i="1"/>
  <c r="I293" i="1"/>
  <c r="I294" i="1"/>
  <c r="J294" i="1" s="1"/>
  <c r="I295" i="1"/>
  <c r="J295" i="1" s="1"/>
  <c r="I296" i="1"/>
  <c r="I297" i="1"/>
  <c r="I298" i="1"/>
  <c r="J298" i="1" s="1"/>
  <c r="I304" i="1"/>
  <c r="I306" i="1"/>
  <c r="I307" i="1"/>
  <c r="I311" i="1"/>
  <c r="I312" i="1"/>
  <c r="I314" i="1"/>
  <c r="I315" i="1"/>
  <c r="I316" i="1"/>
  <c r="I317" i="1"/>
  <c r="J317" i="1" s="1"/>
  <c r="I318" i="1"/>
  <c r="I319" i="1"/>
  <c r="I320" i="1"/>
  <c r="J320" i="1" s="1"/>
  <c r="I325" i="1"/>
  <c r="I326" i="1"/>
  <c r="I328" i="1"/>
  <c r="I329" i="1"/>
  <c r="I333" i="1"/>
  <c r="I334" i="1"/>
  <c r="I340" i="1"/>
  <c r="J340" i="1" s="1"/>
  <c r="I341" i="1"/>
  <c r="J341" i="1" s="1"/>
  <c r="I342" i="1"/>
  <c r="J342" i="1" s="1"/>
  <c r="I347" i="1"/>
  <c r="I348" i="1"/>
  <c r="I350" i="1"/>
  <c r="I351" i="1"/>
  <c r="I355" i="1"/>
  <c r="I356" i="1"/>
  <c r="I358" i="1"/>
  <c r="I359" i="1"/>
  <c r="J361" i="1"/>
  <c r="I362" i="1"/>
  <c r="J362" i="1" s="1"/>
  <c r="I363" i="1"/>
  <c r="J363" i="1" s="1"/>
  <c r="I364" i="1"/>
  <c r="J364" i="1" s="1"/>
  <c r="I370" i="1"/>
  <c r="I372" i="1"/>
  <c r="I373" i="1"/>
  <c r="I377" i="1"/>
  <c r="I378" i="1"/>
  <c r="I380" i="1"/>
  <c r="I381" i="1"/>
  <c r="I382" i="1"/>
  <c r="J382" i="1" s="1"/>
  <c r="I383" i="1"/>
  <c r="J383" i="1" s="1"/>
  <c r="I384" i="1"/>
  <c r="J384" i="1" s="1"/>
  <c r="I388" i="1"/>
  <c r="I389" i="1"/>
  <c r="I393" i="1"/>
  <c r="I394" i="1"/>
  <c r="I396" i="1"/>
  <c r="I397" i="1"/>
  <c r="I398" i="1"/>
  <c r="J398" i="1" s="1"/>
  <c r="I399" i="1"/>
  <c r="J399" i="1" s="1"/>
  <c r="I400" i="1"/>
  <c r="J400" i="1" s="1"/>
  <c r="I401" i="1"/>
  <c r="I402" i="1"/>
  <c r="I403" i="1"/>
  <c r="J403" i="1" s="1"/>
  <c r="I408" i="1"/>
  <c r="I409" i="1"/>
  <c r="I411" i="1"/>
  <c r="I412" i="1"/>
  <c r="I414" i="1"/>
  <c r="I415" i="1"/>
  <c r="I416" i="1"/>
  <c r="J416" i="1" s="1"/>
  <c r="I417" i="1"/>
  <c r="J417" i="1" s="1"/>
  <c r="I418" i="1"/>
  <c r="I419" i="1"/>
  <c r="I420" i="1"/>
  <c r="J420" i="1" s="1"/>
  <c r="I425" i="1"/>
  <c r="I426" i="1"/>
  <c r="I428" i="1"/>
  <c r="I429" i="1"/>
  <c r="I433" i="1"/>
  <c r="I434" i="1"/>
  <c r="I436" i="1"/>
  <c r="I437" i="1"/>
  <c r="I439" i="1"/>
  <c r="J439" i="1" s="1"/>
  <c r="I440" i="1"/>
  <c r="J440" i="1" s="1"/>
  <c r="I441" i="1"/>
  <c r="I442" i="1"/>
  <c r="I443" i="1"/>
  <c r="J443" i="1" s="1"/>
  <c r="I448" i="1"/>
  <c r="I449" i="1"/>
  <c r="I451" i="1"/>
  <c r="I452" i="1"/>
  <c r="I456" i="1"/>
  <c r="I457" i="1"/>
  <c r="I459" i="1"/>
  <c r="I460" i="1"/>
  <c r="I461" i="1"/>
  <c r="J461" i="1" s="1"/>
  <c r="I462" i="1"/>
  <c r="J462" i="1" s="1"/>
  <c r="I463" i="1"/>
  <c r="J463" i="1" s="1"/>
  <c r="I464" i="1"/>
  <c r="I465" i="1"/>
  <c r="I466" i="1"/>
  <c r="J466" i="1" s="1"/>
  <c r="I470" i="1"/>
  <c r="I471" i="1"/>
  <c r="J115" i="1" l="1"/>
  <c r="J39" i="1"/>
  <c r="J100" i="1"/>
  <c r="J92" i="1"/>
  <c r="J468" i="1"/>
  <c r="J118" i="1"/>
  <c r="J110" i="1"/>
  <c r="J37" i="1"/>
  <c r="M37" i="1" s="1"/>
  <c r="J445" i="1"/>
  <c r="J422" i="1"/>
  <c r="J405" i="1"/>
  <c r="J386" i="1"/>
  <c r="J366" i="1"/>
  <c r="J344" i="1"/>
  <c r="J322" i="1"/>
  <c r="J300" i="1"/>
  <c r="J278" i="1"/>
  <c r="J254" i="1"/>
  <c r="J223" i="1"/>
  <c r="J230" i="1"/>
  <c r="J200" i="1"/>
  <c r="J188" i="1"/>
  <c r="M188" i="1" s="1"/>
  <c r="J191" i="1"/>
  <c r="J187" i="1"/>
  <c r="J177" i="1"/>
  <c r="J159" i="1"/>
  <c r="J145" i="1"/>
  <c r="J128" i="1"/>
  <c r="J108" i="1"/>
  <c r="J61" i="1"/>
  <c r="J86" i="1"/>
  <c r="J51" i="1"/>
  <c r="M41" i="1" s="1"/>
  <c r="J441" i="1"/>
  <c r="J428" i="1"/>
  <c r="M9" i="1"/>
  <c r="J456" i="1"/>
  <c r="J448" i="1"/>
  <c r="J436" i="1"/>
  <c r="J425" i="1"/>
  <c r="J433" i="1"/>
  <c r="J380" i="1"/>
  <c r="J372" i="1"/>
  <c r="J358" i="1"/>
  <c r="J350" i="1"/>
  <c r="J408" i="1"/>
  <c r="J377" i="1"/>
  <c r="J369" i="1"/>
  <c r="J355" i="1"/>
  <c r="J347" i="1"/>
  <c r="J328" i="1"/>
  <c r="J333" i="1"/>
  <c r="J325" i="1"/>
  <c r="J306" i="1"/>
  <c r="J303" i="1"/>
  <c r="J284" i="1"/>
  <c r="J281" i="1"/>
  <c r="J260" i="1"/>
  <c r="J268" i="1"/>
  <c r="J257" i="1"/>
  <c r="J244" i="1"/>
  <c r="J183" i="1"/>
  <c r="J233" i="1"/>
  <c r="J250" i="1"/>
  <c r="J211" i="1"/>
  <c r="J89" i="1"/>
  <c r="J197" i="1"/>
  <c r="M192" i="1" s="1"/>
  <c r="J142" i="1"/>
  <c r="J64" i="1"/>
  <c r="J411" i="1"/>
  <c r="J396" i="1"/>
  <c r="J166" i="1"/>
  <c r="J151" i="1"/>
  <c r="J138" i="1"/>
  <c r="J130" i="1"/>
  <c r="J418" i="1"/>
  <c r="J311" i="1"/>
  <c r="J289" i="1"/>
  <c r="J265" i="1"/>
  <c r="J241" i="1"/>
  <c r="J414" i="1"/>
  <c r="J318" i="1"/>
  <c r="J226" i="1"/>
  <c r="M224" i="1" s="1"/>
  <c r="J169" i="1"/>
  <c r="J161" i="1"/>
  <c r="J154" i="1"/>
  <c r="J147" i="1"/>
  <c r="J135" i="1"/>
  <c r="J464" i="1"/>
  <c r="J401" i="1"/>
  <c r="J292" i="1"/>
  <c r="J236" i="1"/>
  <c r="J180" i="1"/>
  <c r="J124" i="1"/>
  <c r="J459" i="1"/>
  <c r="J451" i="1"/>
  <c r="J393" i="1"/>
  <c r="J388" i="1"/>
  <c r="J33" i="1"/>
  <c r="J29" i="1"/>
  <c r="M17" i="1"/>
  <c r="J35" i="1"/>
  <c r="J76" i="1"/>
  <c r="J67" i="1"/>
  <c r="J31" i="1"/>
  <c r="J72" i="1"/>
  <c r="M25" i="1"/>
  <c r="M446" i="1" l="1"/>
  <c r="M423" i="1"/>
  <c r="M406" i="1"/>
  <c r="M387" i="1"/>
  <c r="M367" i="1"/>
  <c r="M345" i="1"/>
  <c r="M323" i="1"/>
  <c r="M301" i="1"/>
  <c r="M279" i="1"/>
  <c r="M255" i="1"/>
  <c r="M231" i="1"/>
  <c r="M201" i="1"/>
  <c r="M178" i="1"/>
  <c r="M158" i="1"/>
  <c r="M146" i="1"/>
  <c r="M129" i="1"/>
  <c r="M87" i="1"/>
  <c r="M109" i="1"/>
  <c r="M62" i="1"/>
  <c r="M33" i="1"/>
  <c r="M29" i="1"/>
</calcChain>
</file>

<file path=xl/sharedStrings.xml><?xml version="1.0" encoding="utf-8"?>
<sst xmlns="http://schemas.openxmlformats.org/spreadsheetml/2006/main" count="1777" uniqueCount="194">
  <si>
    <t>Наименование учреждения, оказывающего услугу (выполняющего работу)</t>
  </si>
  <si>
    <t>Вариант оказания (выполнения)</t>
  </si>
  <si>
    <t>Услуга</t>
  </si>
  <si>
    <t>Наименование показателя</t>
  </si>
  <si>
    <t>Единица измерения</t>
  </si>
  <si>
    <t>Значение, утвержденное в государственном задании на отчетный финансовый год</t>
  </si>
  <si>
    <t>Фактическое значение за отчетный финансовый год</t>
  </si>
  <si>
    <t>Оценка выполнения государственным учреждением государственного задания по каждому показателю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</si>
  <si>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</si>
  <si>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</si>
  <si>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</si>
  <si>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о фактическом исполнении государственных заданий государственными учреждениями в отчетном финансовом году</t>
  </si>
  <si>
    <t>ГБУЗ ЛОКБ</t>
  </si>
  <si>
    <t>Скорая специализированная медицинская помощь.</t>
  </si>
  <si>
    <t>Показатель качества</t>
  </si>
  <si>
    <t>Соответствие порядкам оказания медицинской помощи и на основе стандартов медицинской помощи</t>
  </si>
  <si>
    <t>да/нет</t>
  </si>
  <si>
    <t>да</t>
  </si>
  <si>
    <t>Удовлетворенность потребителей в оказанной государственной услуге</t>
  </si>
  <si>
    <t>%</t>
  </si>
  <si>
    <t>Показатель объема</t>
  </si>
  <si>
    <t>вызов</t>
  </si>
  <si>
    <t>Скорая специализированная  медицинская помощь</t>
  </si>
  <si>
    <t>Высокотехнологичная медицинская помощь</t>
  </si>
  <si>
    <t>Случай госпитализации</t>
  </si>
  <si>
    <t>ЛОГБУЗ «ДКБ»</t>
  </si>
  <si>
    <t xml:space="preserve">ГБУЗ «ЛеноблЦентр» </t>
  </si>
  <si>
    <t>Первичная специализированная медико-санитарная помощь в амбулаторных условиях по специальности дерматовенерология (в части венерологии)</t>
  </si>
  <si>
    <t>Первичная специализированная медико-санитарная помощь в амбулаторных условиях по специальности «дерматовенерология»</t>
  </si>
  <si>
    <t>Посещения</t>
  </si>
  <si>
    <t>Обращения</t>
  </si>
  <si>
    <t>Первичная специализированная медико-санитарная помощь в условиях дневного стационара</t>
  </si>
  <si>
    <t>Специализированная медицинская помощь в условиях дневного стационара по профилю «дерматовенерология» в части венерология</t>
  </si>
  <si>
    <t>Специализированная медицинская помощь в стационарных условиях по профилю дерматовенерология (в части венерологии)</t>
  </si>
  <si>
    <t xml:space="preserve">ГБУЗ ЛО санаторий «Сосновый мыс» </t>
  </si>
  <si>
    <t>Санаторно-курортное лечение по профилю: фтизиатрия</t>
  </si>
  <si>
    <t xml:space="preserve">Санаторно-курортное лечение по профилю «фтизиатрия» </t>
  </si>
  <si>
    <t>Койко-день</t>
  </si>
  <si>
    <t xml:space="preserve">ГБУЗ ЛО «Центр профпатологии» </t>
  </si>
  <si>
    <t>Работа</t>
  </si>
  <si>
    <t>Экспертиза профессиональной пригодности и экспертиза связи заболевания с профессией</t>
  </si>
  <si>
    <t>Экспертиза профессиональной пригодности и связи заболевания с профессией</t>
  </si>
  <si>
    <t>Количество экспертиз</t>
  </si>
  <si>
    <t xml:space="preserve">ГБПОУ ЛОМТ </t>
  </si>
  <si>
    <t xml:space="preserve">ГБПОУ ЛО «ТМК»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</si>
  <si>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</si>
  <si>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образования, среднего образования</t>
  </si>
  <si>
    <t>Человек</t>
  </si>
  <si>
    <t>Реализация дополнительных профессиональных образовательных программ- программ повышения квалификации</t>
  </si>
  <si>
    <t>Доля слушателей успешно сдавших экзамен от числа зачисленных на обучение</t>
  </si>
  <si>
    <t xml:space="preserve">ГБПОУ ЛО ВМК </t>
  </si>
  <si>
    <t>Первичная специализированная медико-санитарная помощь в амбулаторных условиях по специальностям: наркология, инфекционные болезни, психиатрия,фтизиатрия, дерматовенерология</t>
  </si>
  <si>
    <t xml:space="preserve">ГБУЗ ЛО «Бокситогорская МБ» </t>
  </si>
  <si>
    <t xml:space="preserve">
Наркология
</t>
  </si>
  <si>
    <t>Обращения (взрослые)</t>
  </si>
  <si>
    <t>Обращения (дети)</t>
  </si>
  <si>
    <t>Посещения (взрослые)</t>
  </si>
  <si>
    <t>Посещения (дети)</t>
  </si>
  <si>
    <t>Инфекционные болезни (в части синдрома приобретенного иммунодефицита (ВИЧ-инфекции))</t>
  </si>
  <si>
    <t>Психиатрия</t>
  </si>
  <si>
    <t xml:space="preserve">Фтизиатрия </t>
  </si>
  <si>
    <t>Дерматовенерология( в части венерологии)</t>
  </si>
  <si>
    <t>Первичная медико-санитарная помощь, включенная в базовую программу ОМС,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</si>
  <si>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Первичная медико-санитарная помощь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ОМС.</t>
  </si>
  <si>
    <t>Специализированная медицинская помощь в стационарных условиях при состояниях, требующих срочного медицинского вмешательства</t>
  </si>
  <si>
    <t xml:space="preserve">Специализированная медицинская помощь в стационарных условиях, оказываемая при состояниях, требующих срочного медицинского вмешательства, гражданам, не застрахованные по ОМС </t>
  </si>
  <si>
    <t>Сестринский уход</t>
  </si>
  <si>
    <t>Скорая медицинская помощь</t>
  </si>
  <si>
    <t>Вызов</t>
  </si>
  <si>
    <t xml:space="preserve">ГБУЗ ЛО «Волховская МБ» </t>
  </si>
  <si>
    <t>Специализированная медицинская помощь в стационарных условиях, оказываемая при состояниях, требующих срочного медицинского вмешательства, гражданам, не застрахованные по ОМС *</t>
  </si>
  <si>
    <t>Психиатрия (психотерапия)**</t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</si>
  <si>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паллиативная медицинская помощь в стационарных условиях, сестринский уход</t>
    </r>
  </si>
  <si>
    <t>паллиативная медицинская помощь</t>
  </si>
  <si>
    <t xml:space="preserve">ГБУЗ ЛО «Волосовская МБ» </t>
  </si>
  <si>
    <t xml:space="preserve">ГБУЗ ЛО «Всеволожская КМБ» </t>
  </si>
  <si>
    <t>Лечебная физкультура и спортивная медицина</t>
  </si>
  <si>
    <t xml:space="preserve">ГБУЗ ЛО «Токсовская РБ»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</si>
  <si>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Первичная специализированная медико-санитарная помощь в амбулаторных условиях по специальностям «инфекционные болезни», «психиатрия», «фтизиатрия», «дерматовенерология»</t>
    </r>
  </si>
  <si>
    <t xml:space="preserve">ГБУЗ ЛО «Сертоловская ГБ» </t>
  </si>
  <si>
    <t>Первичная специализированная медико-санитарная помощь в амбулаторных условиях по специальностям «фтизиатрия», «дерматовенерология», инфекционные болезни</t>
  </si>
  <si>
    <t xml:space="preserve">ГБУЗ ЛО «Выборгская МБ» </t>
  </si>
  <si>
    <t xml:space="preserve">ГБУЗ ЛО «Рощинская РБ» </t>
  </si>
  <si>
    <t>ГБУЗ ЛО «Выборгская ДГБ»</t>
  </si>
  <si>
    <t>ГБУЗ ЛО «Светогорская РБ»</t>
  </si>
  <si>
    <t>ГБУЗ ЛО «Гатчинская КМБ»</t>
  </si>
  <si>
    <t>Первичная специализированная медико-санитарная помощь в амбулаторных условиях по специальностям наркология, «инфекционные болезни», «психиатрия», «фтизиатрия», «дерматовенерология», Лечебная физкультура и спортивная медицина</t>
  </si>
  <si>
    <t>ГБУЗ ЛО «Вырицкая РБ»</t>
  </si>
  <si>
    <t>Первичная специализированная медико-санитарная помощь в амбулаторных условиях по специальностям «дерматовенерология».</t>
  </si>
  <si>
    <t>Первичная специализированная медико-санитарная помощь в амбулаторных условиях по специальностям наркология, «инфекционные болезни», «психиатрия», «фтизиатрия», «дерматовенерология»</t>
  </si>
  <si>
    <t>ГБУЗ ЛО «Кингисеппская МБ»</t>
  </si>
  <si>
    <t>ГБУЗ ЛО «Киришская КМБ»</t>
  </si>
  <si>
    <t>ГБУЗ ЛО «Кировская МБ»</t>
  </si>
  <si>
    <t>ГБУЗ ЛО «Лодейнопольская МБ»</t>
  </si>
  <si>
    <t>ГБУЗ ЛО «Ломоносовская МБ»</t>
  </si>
  <si>
    <t>ГБУЗ ЛО «Лужская МБ»</t>
  </si>
  <si>
    <t>ГБУЗ ЛО «Подпорожская МБ»</t>
  </si>
  <si>
    <t>ГБУЗ ЛО «Приозерская МБ»</t>
  </si>
  <si>
    <t>ГБУЗ ЛО «Сланцевская МБ»</t>
  </si>
  <si>
    <t>ГБУЗ ЛО «Тихвинская МБ»</t>
  </si>
  <si>
    <t>ГБУЗ ЛО «Тосненская МБ»</t>
  </si>
  <si>
    <t>ГБУЗ ЛООД</t>
  </si>
  <si>
    <t>ИТОГО</t>
  </si>
  <si>
    <t>ГБУЗ ЛО «Выборгская МБ» в части бюджета(госзадание)</t>
  </si>
  <si>
    <t>Специальность</t>
  </si>
  <si>
    <t>Значение, утвержденное  на отчетный финансовый год</t>
  </si>
  <si>
    <t>Наименование оказываемой услуги  ( выполняемой работы)</t>
  </si>
  <si>
    <t>Журнал учета клинико-экспертной работы Ф.№035/-02</t>
  </si>
  <si>
    <t>Хирургическая активность</t>
  </si>
  <si>
    <t>Послеоперационная летальность</t>
  </si>
  <si>
    <t xml:space="preserve">Журнал регистрации вызовов для оказания скорой специализированной </t>
  </si>
  <si>
    <t>Количество обслуженных вызовов для оказания скорой специализированной медицинской помощи</t>
  </si>
  <si>
    <t>Послеоперационная летальность.</t>
  </si>
  <si>
    <t>Госпитальная летальность детей в отделении патологии новорожденных по ВМП</t>
  </si>
  <si>
    <t>учетная форма  N 066/у-02 "Статистическая карта выбывшего из стационара..»;</t>
  </si>
  <si>
    <t>учетная форма N 016/у-02 "Сводная ведомость движения больных и коечного фонда по стационару, отделению или профилю коек стационара круглосуточного пребывания, дневного стационара при больничном учреждении"</t>
  </si>
  <si>
    <t>учетная форма N 025/у- ВМП (обл.) "Талон на оказание ВМП"</t>
  </si>
  <si>
    <t xml:space="preserve">Число впервые установленных и замененных электрокардиостимуляторов        </t>
  </si>
  <si>
    <t xml:space="preserve">Число больных с установленными ПЭКСами 
на 1 млн. взрослого населения
</t>
  </si>
  <si>
    <t>Учет: учетная форма № 066/у-02 «Статистическая карта выбывшего из стационара</t>
  </si>
  <si>
    <t>учетная форма № 025/у-ВМП (обл.) «Талон на оказание ВМП»</t>
  </si>
  <si>
    <t xml:space="preserve">Активное выявление инфекций передаваемых, преимущественно половым путём, с
диагнозом установленным впервые     
</t>
  </si>
  <si>
    <t>Заболеваемость ИППП с диагнозом (А50-А64) установленным впервые на 100 т. населения</t>
  </si>
  <si>
    <t>Повышение качества оказания лечебно-диагностической работы консультативной поликлиники по профилю  дерматовенерология</t>
  </si>
  <si>
    <t xml:space="preserve">Повышение качества оказания специализированной венерологической стационарной помощи   </t>
  </si>
  <si>
    <t>Повышение качества оказания специализированной венерологической помощи в условиях дневного стационара</t>
  </si>
  <si>
    <t>Процент охвата санаторно-курортным лечением детей от подлежащих на диспансерном учете.</t>
  </si>
  <si>
    <t>Правильность установления диагноза профессионального заболевания</t>
  </si>
  <si>
    <t>Карта санаторно-курортного лечения</t>
  </si>
  <si>
    <t>Форма статистического наблюдения № 9</t>
  </si>
  <si>
    <t>Доля выпускников медицинских образовательных учреждений Ленинградской области трудоустроенных в медицинских организациях государственной системы здравоохранения Ленинградской области от числа выпускников</t>
  </si>
  <si>
    <t>Форма внутреннего учета сдачи экзамена слушателей</t>
  </si>
  <si>
    <t>Форма посещаемости</t>
  </si>
  <si>
    <t>Форма внутреннего учета трудоустройства выпускников</t>
  </si>
  <si>
    <t>Удельный вес больных алкоголизмом, наркоманией, токсикоманией, находящихся в стадии устойчивой ремиссии заболевания длительностью от 1 года и более от общего числа названных больных, состоящих под наблюдением</t>
  </si>
  <si>
    <t>Форма статистического наблюдения № 37</t>
  </si>
  <si>
    <t>Число больных наркологическими заболеваниями, снятых с наблюдения в связи с достижением длительной ремиссии заболевания (выздоровлением) от общего числа больных, состоящих под наблюдением</t>
  </si>
  <si>
    <t>Процент охвата диспансерным наблюдением ВИЧ-инфицированных больных от общего количества подлежащих</t>
  </si>
  <si>
    <t>Форма статистического наблюдения № 14,№ 30</t>
  </si>
  <si>
    <t>Число больных, снятых с диспансерного учета в связи с достижением ремиссии</t>
  </si>
  <si>
    <t>Форма статистического наблюдения № 36</t>
  </si>
  <si>
    <t>Абацилирование впервые выявленных больных туберкулезом</t>
  </si>
  <si>
    <t>Форма приказа Минздрава РФ от 13 февраля 2004 года № 50</t>
  </si>
  <si>
    <t>Клиническое излечение впервые выявленных больных туберкулезом</t>
  </si>
  <si>
    <t xml:space="preserve">Активное выявление инфекций передаваемых, преимущественно половым путём, с
диагнозом установленным впервые
</t>
  </si>
  <si>
    <t>Количество диагнозов на 100 т. Населения</t>
  </si>
  <si>
    <t>Форма статистического наблюдения № 30</t>
  </si>
  <si>
    <t>Форма статистического наблюдения № 32</t>
  </si>
  <si>
    <t>Форма статистического наблюдения № 33</t>
  </si>
  <si>
    <t>Форма статистического наблюдения № 34</t>
  </si>
  <si>
    <t>Форма статистического наблюдения № 40</t>
  </si>
  <si>
    <t>высокая обращаемость пациентов</t>
  </si>
  <si>
    <t>Форма статистического наблюдения №40</t>
  </si>
  <si>
    <t>Форма статистического наблюдения №  30</t>
  </si>
  <si>
    <t>Форма статистического наблюдения №  40</t>
  </si>
  <si>
    <t>учетная форма  N 066/у-02 «Статистическая карта выбывшего из стационара »;</t>
  </si>
  <si>
    <t>учетная форма N 025/у- ВМП  «Талон на оказание ВМП»</t>
  </si>
  <si>
    <t xml:space="preserve">Обращения </t>
  </si>
  <si>
    <t xml:space="preserve">Посещения </t>
  </si>
  <si>
    <t>Специализированная медицинская помощь в стационарных условиях по профилю «дерматовенерология»</t>
  </si>
  <si>
    <t>случай лечения</t>
  </si>
  <si>
    <t>Случай лечения</t>
  </si>
  <si>
    <t>Паллиативная медицинская помощь в стационарных условиях, сестринский уход</t>
  </si>
  <si>
    <t>Дерматовенерология (в части венерологии)</t>
  </si>
  <si>
    <t>Первичная специализированная помощь в условиях дневного стационара по профилю: фтизиатрия</t>
  </si>
  <si>
    <t>Специализированная медицинская помощь в условиях дневного стационара по профилю фтизиатрия</t>
  </si>
  <si>
    <t>Специализированная медицинская помощь в условиях дневного стационара по профилю: фтизиатрия</t>
  </si>
  <si>
    <t>Паллиативная медицинская помощь</t>
  </si>
  <si>
    <t>Терапия (медико-социальная поддержка лиц, находящихся в алкогольном и/или наркотическом опьянении, утративших способность самостоятельно передвигаться и ориентироваться в окруж. обстановке</t>
  </si>
  <si>
    <t>уволился врач</t>
  </si>
  <si>
    <t xml:space="preserve">СВОДНЫЙ ОТЧЁТ за 2017 год Комитет по здравоохранению </t>
  </si>
  <si>
    <t>Проект государственного задания  на 2017 год</t>
  </si>
  <si>
    <t>Сводная оценка выполнения государственными учреждениями государственного задания по показателям (качества, объема)</t>
  </si>
  <si>
    <t>Учетная форма N 016/у-02 "Сводная ведомость движения больных и коечного фонда по стационару, отделению или профилю коек стационара круглосуточного пребывания, дневного стационара при больничном учреждении"</t>
  </si>
  <si>
    <t>ГБУЗ «ЛОКД»</t>
  </si>
  <si>
    <t>Показатель (качества, объема)</t>
  </si>
  <si>
    <t>Наименование оказываемой услуги (выполняемой работы)</t>
  </si>
  <si>
    <t>Первичная медико-санитарная помощь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</si>
  <si>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Первичная специализированная медико-санитарная помощь в амбулаторных условиях по специальностям наркология, «инфекционные болезни», «фтизиатрия», «дерматовенерология», «лечебная физкультура и спортивная медицина».</t>
  </si>
  <si>
    <t>Первичная специализированная медико-санитарная помощь в амбулаторных условиях по специальностям наркология, «инфекционные болезни», «фтизиатрия», «дерматовенерология».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</si>
  <si>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Первичная специализированная медико-санитарная помощь в амбулаторных условиях по специальностям «инфекционные болезни», «фтизиатрия», «дерматовенерология», </t>
    </r>
    <r>
      <rPr>
        <sz val="12"/>
        <color rgb="FF000000"/>
        <rFont val="Times New Roman"/>
        <family val="1"/>
        <charset val="204"/>
      </rPr>
      <t>лечебная физкультура и спортивная медицина</t>
    </r>
    <r>
      <rPr>
        <sz val="12"/>
        <color theme="1"/>
        <rFont val="Times New Roman"/>
        <family val="1"/>
        <charset val="204"/>
      </rPr>
      <t>.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</si>
  <si>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Первичная специализированная медико-санитарная помощь в амбулаторных условиях по специальностям «инфекционные болезни», «фтизиатрия», «дерматовенерология», лечебная физкультура и спортивная медицина.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</si>
  <si>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Первичная специализированная медико-санитарная помощь в амбулаторных условиях по специальностям «инфекционные болезни», «фтизиатрия», «дерматовенерология»</t>
    </r>
  </si>
  <si>
    <t xml:space="preserve"> Первичная специализированная медико-санитарная помощь в амбулаторных условиях по специальностям «фтизиатрия», «дерматовенерология»</t>
  </si>
  <si>
    <t>Первичная специализированная медико-санитарная помощь в амбулаторных условиях по специальности «фтизиатрия»</t>
  </si>
  <si>
    <t>Первичная специализированная медико-санитарная помощь в амбулаторных условиях по специальностям наркология, «инфекционные болезни», «фтизиатрия», «дерматовенерология»</t>
  </si>
  <si>
    <t>Первичная специализированная медико-санитарная помощь в амбулаторных условиях по специальностям наркология, «инфекционные болезни», «фтизиатрия», «дерматовенерология», лечебная физкультура</t>
  </si>
  <si>
    <t>Первичная специализированная медико-санитарная помощь в амбулаторных условиях по специальностям наркология, «инфекционные болезни», «фтизиатрия», «дерматовенерология», «лечебная физкультура и спортивная медицина»</t>
  </si>
  <si>
    <t>Специализированная медицинская помощь в стационарных условиях при состояниях, требующих срочного медицинского вмешательства, специализированная медицинская помощь в стационарных условиях по профилю: психиатрия (психотерапия)</t>
  </si>
  <si>
    <t>Число случаев лечения</t>
  </si>
  <si>
    <t>Специализированная медицинская помощь в стационарных условиях при состояниях, требующих срочного медицинского вмешательства, специализированная медицинская помощь в стационарных условиях по профилю: терапия, (психотерапия)</t>
  </si>
  <si>
    <t xml:space="preserve">Специализированная медицинская помощь в стационарных условиях по профилю психиатрия </t>
  </si>
  <si>
    <t>низкая  обращаемость пациентов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</si>
  <si>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Первичная специализированная медико-санитарная помощь в амбулаторных условиях по специальностям «инфекционные болезни», «дерматовенерология»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</si>
</sst>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/>
  </cellStyleXfs>
  <cellXfs count="2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</cellXfs>
  <cellStyles count="3">
    <cellStyle name="Обычный" xfId="0" builtinId="0"/>
    <cellStyle name="Обычный_Объёмы МУЗ 201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72" sqref="G172"/>
    </sheetView>
  </sheetViews>
  <sheetFormatPr defaultRowHeight="15" x14ac:dyDescent="0.25"/>
  <cols>
    <col min="1" max="1" width="24.5703125" style="9" customWidth="1"/>
    <col min="2" max="2" width="28.28515625" style="9" customWidth="1"/>
    <col min="3" max="4" width="13.85546875" style="61" customWidth="1"/>
    <col min="5" max="5" width="37.7109375" style="47" customWidth="1"/>
    <col min="6" max="6" width="16.140625" style="61" customWidth="1"/>
    <col min="7" max="7" width="20.85546875" style="75" customWidth="1"/>
    <col min="8" max="8" width="14.42578125" style="75" customWidth="1"/>
    <col min="9" max="9" width="26.28515625" style="76" customWidth="1"/>
    <col min="10" max="10" width="31" style="78" customWidth="1"/>
    <col min="11" max="11" width="18.28515625" style="9" customWidth="1"/>
    <col min="12" max="12" width="26" style="9" customWidth="1"/>
    <col min="13" max="13" width="12.42578125" style="9" bestFit="1" customWidth="1"/>
    <col min="14" max="16384" width="9.140625" style="9"/>
  </cols>
  <sheetData>
    <row r="1" spans="1:13" x14ac:dyDescent="0.25">
      <c r="A1" s="157" t="s">
        <v>170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x14ac:dyDescent="0.25">
      <c r="C2" s="158" t="s">
        <v>11</v>
      </c>
      <c r="D2" s="158"/>
      <c r="E2" s="158"/>
      <c r="F2" s="158"/>
      <c r="G2" s="158"/>
      <c r="H2" s="158"/>
      <c r="I2" s="158"/>
      <c r="J2" s="158"/>
    </row>
    <row r="3" spans="1:13" ht="75.75" customHeight="1" x14ac:dyDescent="0.25">
      <c r="A3" s="1" t="s">
        <v>0</v>
      </c>
      <c r="B3" s="81" t="s">
        <v>176</v>
      </c>
      <c r="C3" s="58" t="s">
        <v>1</v>
      </c>
      <c r="D3" s="58" t="s">
        <v>175</v>
      </c>
      <c r="E3" s="81" t="s">
        <v>3</v>
      </c>
      <c r="F3" s="58" t="s">
        <v>4</v>
      </c>
      <c r="G3" s="41" t="s">
        <v>5</v>
      </c>
      <c r="H3" s="41" t="s">
        <v>6</v>
      </c>
      <c r="I3" s="74" t="s">
        <v>7</v>
      </c>
      <c r="J3" s="74" t="s">
        <v>172</v>
      </c>
      <c r="K3" s="1" t="s">
        <v>8</v>
      </c>
      <c r="L3" s="1" t="s">
        <v>9</v>
      </c>
      <c r="M3" s="1" t="s">
        <v>10</v>
      </c>
    </row>
    <row r="4" spans="1:13" ht="69.75" customHeight="1" x14ac:dyDescent="0.25">
      <c r="A4" s="155" t="s">
        <v>12</v>
      </c>
      <c r="B4" s="159" t="s">
        <v>13</v>
      </c>
      <c r="C4" s="155" t="s">
        <v>2</v>
      </c>
      <c r="D4" s="58" t="s">
        <v>14</v>
      </c>
      <c r="E4" s="64" t="s">
        <v>111</v>
      </c>
      <c r="F4" s="23" t="s">
        <v>19</v>
      </c>
      <c r="G4" s="23">
        <v>100</v>
      </c>
      <c r="H4" s="23">
        <v>100</v>
      </c>
      <c r="I4" s="100">
        <v>100</v>
      </c>
      <c r="J4" s="113">
        <f>(I5+I4)/2</f>
        <v>99.875</v>
      </c>
      <c r="K4" s="149"/>
      <c r="L4" s="109" t="s">
        <v>110</v>
      </c>
      <c r="M4" s="130">
        <f>(J4+J6)/2</f>
        <v>99.9375</v>
      </c>
    </row>
    <row r="5" spans="1:13" ht="31.5" customHeight="1" x14ac:dyDescent="0.25">
      <c r="A5" s="155"/>
      <c r="B5" s="159"/>
      <c r="C5" s="155"/>
      <c r="D5" s="58" t="s">
        <v>20</v>
      </c>
      <c r="E5" s="6" t="s">
        <v>22</v>
      </c>
      <c r="F5" s="23" t="s">
        <v>21</v>
      </c>
      <c r="G5" s="23">
        <v>1600</v>
      </c>
      <c r="H5" s="23">
        <v>1596</v>
      </c>
      <c r="I5" s="100">
        <f>H5/G5*100</f>
        <v>99.75</v>
      </c>
      <c r="J5" s="114"/>
      <c r="K5" s="129"/>
      <c r="L5" s="108"/>
      <c r="M5" s="131"/>
    </row>
    <row r="6" spans="1:13" ht="27.75" customHeight="1" x14ac:dyDescent="0.25">
      <c r="A6" s="155"/>
      <c r="B6" s="159" t="s">
        <v>23</v>
      </c>
      <c r="C6" s="155" t="s">
        <v>2</v>
      </c>
      <c r="D6" s="58" t="s">
        <v>14</v>
      </c>
      <c r="E6" s="6" t="s">
        <v>108</v>
      </c>
      <c r="F6" s="23">
        <v>100</v>
      </c>
      <c r="G6" s="23">
        <v>100</v>
      </c>
      <c r="H6" s="23">
        <v>100</v>
      </c>
      <c r="I6" s="100">
        <v>100</v>
      </c>
      <c r="J6" s="113">
        <v>100</v>
      </c>
      <c r="K6" s="182"/>
      <c r="L6" s="179" t="s">
        <v>114</v>
      </c>
      <c r="M6" s="131"/>
    </row>
    <row r="7" spans="1:13" ht="30.75" customHeight="1" x14ac:dyDescent="0.25">
      <c r="A7" s="155"/>
      <c r="B7" s="159"/>
      <c r="C7" s="155"/>
      <c r="D7" s="58" t="s">
        <v>14</v>
      </c>
      <c r="E7" s="6" t="s">
        <v>109</v>
      </c>
      <c r="F7" s="23" t="s">
        <v>19</v>
      </c>
      <c r="G7" s="190">
        <v>8.9999999999999993E-3</v>
      </c>
      <c r="H7" s="190">
        <v>8.9999999999999993E-3</v>
      </c>
      <c r="I7" s="191">
        <f>G7/H7</f>
        <v>1</v>
      </c>
      <c r="J7" s="162"/>
      <c r="K7" s="183"/>
      <c r="L7" s="180"/>
      <c r="M7" s="131"/>
    </row>
    <row r="8" spans="1:13" ht="150" customHeight="1" x14ac:dyDescent="0.25">
      <c r="A8" s="155"/>
      <c r="B8" s="159"/>
      <c r="C8" s="155"/>
      <c r="D8" s="58" t="s">
        <v>20</v>
      </c>
      <c r="E8" s="6" t="s">
        <v>23</v>
      </c>
      <c r="F8" s="41" t="s">
        <v>24</v>
      </c>
      <c r="G8" s="23">
        <v>2571</v>
      </c>
      <c r="H8" s="23">
        <v>2571</v>
      </c>
      <c r="I8" s="100">
        <f t="shared" ref="I8:I56" si="0">H8/G8*100</f>
        <v>100</v>
      </c>
      <c r="J8" s="114"/>
      <c r="K8" s="184"/>
      <c r="L8" s="84" t="s">
        <v>173</v>
      </c>
      <c r="M8" s="132"/>
    </row>
    <row r="9" spans="1:13" ht="72.75" customHeight="1" x14ac:dyDescent="0.25">
      <c r="A9" s="155" t="s">
        <v>25</v>
      </c>
      <c r="B9" s="159" t="s">
        <v>13</v>
      </c>
      <c r="C9" s="155" t="s">
        <v>2</v>
      </c>
      <c r="D9" s="58" t="s">
        <v>14</v>
      </c>
      <c r="E9" s="64" t="s">
        <v>111</v>
      </c>
      <c r="F9" s="23" t="s">
        <v>19</v>
      </c>
      <c r="G9" s="23">
        <v>100</v>
      </c>
      <c r="H9" s="23">
        <v>100</v>
      </c>
      <c r="I9" s="100">
        <v>100</v>
      </c>
      <c r="J9" s="113">
        <f>(I10+I9)/2</f>
        <v>100</v>
      </c>
      <c r="K9" s="2"/>
      <c r="L9" s="109" t="s">
        <v>110</v>
      </c>
      <c r="M9" s="115">
        <f>(J9+J11)/2</f>
        <v>100</v>
      </c>
    </row>
    <row r="10" spans="1:13" ht="33.75" customHeight="1" x14ac:dyDescent="0.25">
      <c r="A10" s="155"/>
      <c r="B10" s="159"/>
      <c r="C10" s="155"/>
      <c r="D10" s="58" t="s">
        <v>20</v>
      </c>
      <c r="E10" s="6" t="s">
        <v>22</v>
      </c>
      <c r="F10" s="23" t="s">
        <v>21</v>
      </c>
      <c r="G10" s="23">
        <v>870</v>
      </c>
      <c r="H10" s="23">
        <v>870</v>
      </c>
      <c r="I10" s="100">
        <f t="shared" si="0"/>
        <v>100</v>
      </c>
      <c r="J10" s="114"/>
      <c r="K10" s="2"/>
      <c r="L10" s="108"/>
      <c r="M10" s="116"/>
    </row>
    <row r="11" spans="1:13" ht="49.5" customHeight="1" x14ac:dyDescent="0.25">
      <c r="A11" s="155"/>
      <c r="B11" s="159" t="s">
        <v>23</v>
      </c>
      <c r="C11" s="155" t="s">
        <v>2</v>
      </c>
      <c r="D11" s="109" t="s">
        <v>14</v>
      </c>
      <c r="E11" s="192" t="s">
        <v>108</v>
      </c>
      <c r="F11" s="23" t="s">
        <v>19</v>
      </c>
      <c r="G11" s="23">
        <v>99</v>
      </c>
      <c r="H11" s="23">
        <v>100</v>
      </c>
      <c r="I11" s="100">
        <v>100</v>
      </c>
      <c r="J11" s="113">
        <f>(I11+I12+I14+I13)/4</f>
        <v>100</v>
      </c>
      <c r="K11" s="2"/>
      <c r="L11" s="109" t="s">
        <v>114</v>
      </c>
      <c r="M11" s="116"/>
    </row>
    <row r="12" spans="1:13" ht="38.25" customHeight="1" x14ac:dyDescent="0.25">
      <c r="A12" s="155"/>
      <c r="B12" s="159"/>
      <c r="C12" s="155"/>
      <c r="D12" s="107"/>
      <c r="E12" s="64" t="s">
        <v>112</v>
      </c>
      <c r="F12" s="23" t="s">
        <v>19</v>
      </c>
      <c r="G12" s="23">
        <v>0.28000000000000003</v>
      </c>
      <c r="H12" s="23">
        <v>0.03</v>
      </c>
      <c r="I12" s="100">
        <v>100</v>
      </c>
      <c r="J12" s="162"/>
      <c r="K12" s="2"/>
      <c r="L12" s="108"/>
      <c r="M12" s="116"/>
    </row>
    <row r="13" spans="1:13" ht="63" customHeight="1" x14ac:dyDescent="0.25">
      <c r="A13" s="155"/>
      <c r="B13" s="159"/>
      <c r="C13" s="155"/>
      <c r="D13" s="108"/>
      <c r="E13" s="64" t="s">
        <v>113</v>
      </c>
      <c r="F13" s="23" t="s">
        <v>19</v>
      </c>
      <c r="G13" s="23">
        <v>3.6</v>
      </c>
      <c r="H13" s="23">
        <v>0</v>
      </c>
      <c r="I13" s="100">
        <v>100</v>
      </c>
      <c r="J13" s="162"/>
      <c r="K13" s="2"/>
      <c r="L13" s="29" t="s">
        <v>115</v>
      </c>
      <c r="M13" s="116"/>
    </row>
    <row r="14" spans="1:13" ht="68.25" customHeight="1" x14ac:dyDescent="0.25">
      <c r="A14" s="155"/>
      <c r="B14" s="159"/>
      <c r="C14" s="155"/>
      <c r="D14" s="58" t="s">
        <v>20</v>
      </c>
      <c r="E14" s="64" t="s">
        <v>23</v>
      </c>
      <c r="F14" s="41" t="s">
        <v>24</v>
      </c>
      <c r="G14" s="23">
        <v>271</v>
      </c>
      <c r="H14" s="23">
        <v>271</v>
      </c>
      <c r="I14" s="100">
        <f t="shared" si="0"/>
        <v>100</v>
      </c>
      <c r="J14" s="114"/>
      <c r="K14" s="2"/>
      <c r="L14" s="27" t="s">
        <v>116</v>
      </c>
      <c r="M14" s="117"/>
    </row>
    <row r="15" spans="1:13" ht="94.5" customHeight="1" x14ac:dyDescent="0.25">
      <c r="A15" s="169" t="s">
        <v>174</v>
      </c>
      <c r="B15" s="159" t="s">
        <v>23</v>
      </c>
      <c r="C15" s="155" t="s">
        <v>2</v>
      </c>
      <c r="D15" s="58" t="s">
        <v>14</v>
      </c>
      <c r="E15" s="64" t="s">
        <v>117</v>
      </c>
      <c r="F15" s="193" t="s">
        <v>118</v>
      </c>
      <c r="G15" s="23">
        <v>200</v>
      </c>
      <c r="H15" s="23">
        <v>200</v>
      </c>
      <c r="I15" s="194">
        <f>H15/G15*100</f>
        <v>100</v>
      </c>
      <c r="J15" s="113">
        <f>(I15+I16)/2</f>
        <v>100</v>
      </c>
      <c r="K15" s="2"/>
      <c r="L15" s="28" t="s">
        <v>119</v>
      </c>
      <c r="M15" s="127">
        <f>J15</f>
        <v>100</v>
      </c>
    </row>
    <row r="16" spans="1:13" ht="66.75" customHeight="1" x14ac:dyDescent="0.25">
      <c r="A16" s="170"/>
      <c r="B16" s="159"/>
      <c r="C16" s="155"/>
      <c r="D16" s="58" t="s">
        <v>20</v>
      </c>
      <c r="E16" s="64" t="s">
        <v>23</v>
      </c>
      <c r="F16" s="41" t="s">
        <v>24</v>
      </c>
      <c r="G16" s="23">
        <v>100</v>
      </c>
      <c r="H16" s="23">
        <v>100</v>
      </c>
      <c r="I16" s="100">
        <f>H16/G16*100</f>
        <v>100</v>
      </c>
      <c r="J16" s="114"/>
      <c r="K16" s="2"/>
      <c r="L16" s="28" t="s">
        <v>120</v>
      </c>
      <c r="M16" s="129"/>
    </row>
    <row r="17" spans="1:13" ht="117.75" customHeight="1" x14ac:dyDescent="0.25">
      <c r="A17" s="163" t="s">
        <v>26</v>
      </c>
      <c r="B17" s="160" t="s">
        <v>27</v>
      </c>
      <c r="C17" s="149" t="s">
        <v>2</v>
      </c>
      <c r="D17" s="58" t="s">
        <v>14</v>
      </c>
      <c r="E17" s="6" t="s">
        <v>121</v>
      </c>
      <c r="F17" s="41" t="s">
        <v>122</v>
      </c>
      <c r="G17" s="23">
        <v>145</v>
      </c>
      <c r="H17" s="23">
        <v>145</v>
      </c>
      <c r="I17" s="100">
        <v>100</v>
      </c>
      <c r="J17" s="113">
        <f>(I17+I18+I19+I20)/4</f>
        <v>101.27394554663043</v>
      </c>
      <c r="K17" s="2"/>
      <c r="L17" s="159" t="s">
        <v>129</v>
      </c>
      <c r="M17" s="130">
        <f>(J17+J21+J23)/3</f>
        <v>102.74639714942326</v>
      </c>
    </row>
    <row r="18" spans="1:13" ht="66.75" customHeight="1" x14ac:dyDescent="0.25">
      <c r="A18" s="164"/>
      <c r="B18" s="161"/>
      <c r="C18" s="128"/>
      <c r="D18" s="58" t="s">
        <v>14</v>
      </c>
      <c r="E18" s="6" t="s">
        <v>123</v>
      </c>
      <c r="F18" s="23" t="s">
        <v>19</v>
      </c>
      <c r="G18" s="23">
        <v>2</v>
      </c>
      <c r="H18" s="23">
        <v>1</v>
      </c>
      <c r="I18" s="100">
        <v>100</v>
      </c>
      <c r="J18" s="162"/>
      <c r="K18" s="2"/>
      <c r="L18" s="159"/>
      <c r="M18" s="131"/>
    </row>
    <row r="19" spans="1:13" ht="54" customHeight="1" x14ac:dyDescent="0.25">
      <c r="A19" s="164"/>
      <c r="B19" s="161"/>
      <c r="C19" s="128"/>
      <c r="D19" s="109" t="s">
        <v>20</v>
      </c>
      <c r="E19" s="147" t="s">
        <v>28</v>
      </c>
      <c r="F19" s="195" t="s">
        <v>29</v>
      </c>
      <c r="G19" s="99">
        <v>8416</v>
      </c>
      <c r="H19" s="99">
        <v>8489</v>
      </c>
      <c r="I19" s="100">
        <f>H19/G19*100</f>
        <v>100.86739543726236</v>
      </c>
      <c r="J19" s="162"/>
      <c r="K19" s="2"/>
      <c r="L19" s="159"/>
      <c r="M19" s="131"/>
    </row>
    <row r="20" spans="1:13" ht="24" customHeight="1" x14ac:dyDescent="0.25">
      <c r="A20" s="164"/>
      <c r="B20" s="161"/>
      <c r="C20" s="128"/>
      <c r="D20" s="108"/>
      <c r="E20" s="148"/>
      <c r="F20" s="23" t="s">
        <v>30</v>
      </c>
      <c r="G20" s="23">
        <v>3713</v>
      </c>
      <c r="H20" s="23">
        <v>3870</v>
      </c>
      <c r="I20" s="100">
        <f t="shared" si="0"/>
        <v>104.22838674925936</v>
      </c>
      <c r="J20" s="162"/>
      <c r="K20" s="2"/>
      <c r="L20" s="159"/>
      <c r="M20" s="131"/>
    </row>
    <row r="21" spans="1:13" ht="87" customHeight="1" x14ac:dyDescent="0.25">
      <c r="A21" s="164"/>
      <c r="B21" s="159" t="s">
        <v>31</v>
      </c>
      <c r="C21" s="155" t="s">
        <v>2</v>
      </c>
      <c r="D21" s="58" t="s">
        <v>14</v>
      </c>
      <c r="E21" s="60" t="s">
        <v>125</v>
      </c>
      <c r="F21" s="99" t="s">
        <v>19</v>
      </c>
      <c r="G21" s="99">
        <v>98</v>
      </c>
      <c r="H21" s="99">
        <v>98</v>
      </c>
      <c r="I21" s="100">
        <f t="shared" ref="I21" si="1">H21/G21*100</f>
        <v>100</v>
      </c>
      <c r="J21" s="113">
        <f>(I21+I22)/2</f>
        <v>100.08000000000001</v>
      </c>
      <c r="K21" s="2"/>
      <c r="L21" s="159"/>
      <c r="M21" s="131"/>
    </row>
    <row r="22" spans="1:13" ht="75.75" customHeight="1" x14ac:dyDescent="0.25">
      <c r="A22" s="164"/>
      <c r="B22" s="159"/>
      <c r="C22" s="155"/>
      <c r="D22" s="58" t="s">
        <v>20</v>
      </c>
      <c r="E22" s="6" t="s">
        <v>32</v>
      </c>
      <c r="F22" s="41" t="s">
        <v>189</v>
      </c>
      <c r="G22" s="23">
        <v>625</v>
      </c>
      <c r="H22" s="23">
        <v>626</v>
      </c>
      <c r="I22" s="100">
        <f t="shared" si="0"/>
        <v>100.16000000000001</v>
      </c>
      <c r="J22" s="114"/>
      <c r="K22" s="2"/>
      <c r="L22" s="159"/>
      <c r="M22" s="131"/>
    </row>
    <row r="23" spans="1:13" ht="75.75" customHeight="1" x14ac:dyDescent="0.25">
      <c r="A23" s="164"/>
      <c r="B23" s="159" t="s">
        <v>33</v>
      </c>
      <c r="C23" s="119" t="s">
        <v>2</v>
      </c>
      <c r="D23" s="51" t="s">
        <v>14</v>
      </c>
      <c r="E23" s="6" t="s">
        <v>124</v>
      </c>
      <c r="F23" s="23" t="s">
        <v>19</v>
      </c>
      <c r="G23" s="23">
        <v>98</v>
      </c>
      <c r="H23" s="23">
        <v>98</v>
      </c>
      <c r="I23" s="100">
        <f t="shared" ref="I23" si="2">H23/G23*100</f>
        <v>100</v>
      </c>
      <c r="J23" s="113">
        <f>(I24+I23)/2</f>
        <v>106.88524590163935</v>
      </c>
      <c r="K23" s="2"/>
      <c r="L23" s="159"/>
      <c r="M23" s="131"/>
    </row>
    <row r="24" spans="1:13" ht="48.75" customHeight="1" x14ac:dyDescent="0.25">
      <c r="A24" s="158"/>
      <c r="B24" s="159"/>
      <c r="C24" s="119"/>
      <c r="D24" s="58" t="s">
        <v>20</v>
      </c>
      <c r="E24" s="6" t="s">
        <v>159</v>
      </c>
      <c r="F24" s="41" t="s">
        <v>24</v>
      </c>
      <c r="G24" s="23">
        <v>305</v>
      </c>
      <c r="H24" s="23">
        <v>347</v>
      </c>
      <c r="I24" s="100">
        <f t="shared" si="0"/>
        <v>113.7704918032787</v>
      </c>
      <c r="J24" s="114"/>
      <c r="K24" s="2"/>
      <c r="L24" s="159"/>
      <c r="M24" s="132"/>
    </row>
    <row r="25" spans="1:13" ht="48" customHeight="1" x14ac:dyDescent="0.25">
      <c r="A25" s="119" t="s">
        <v>34</v>
      </c>
      <c r="B25" s="159" t="s">
        <v>35</v>
      </c>
      <c r="C25" s="119" t="s">
        <v>2</v>
      </c>
      <c r="D25" s="51" t="s">
        <v>14</v>
      </c>
      <c r="E25" s="60" t="s">
        <v>126</v>
      </c>
      <c r="F25" s="23" t="s">
        <v>19</v>
      </c>
      <c r="G25" s="99">
        <v>100</v>
      </c>
      <c r="H25" s="99">
        <v>100</v>
      </c>
      <c r="I25" s="100">
        <v>100</v>
      </c>
      <c r="J25" s="113">
        <f>(I25+I26)/2</f>
        <v>100.57310924369747</v>
      </c>
      <c r="K25" s="2"/>
      <c r="L25" s="137" t="s">
        <v>128</v>
      </c>
      <c r="M25" s="127">
        <f>J25</f>
        <v>100.57310924369747</v>
      </c>
    </row>
    <row r="26" spans="1:13" ht="31.5" x14ac:dyDescent="0.25">
      <c r="A26" s="119"/>
      <c r="B26" s="159"/>
      <c r="C26" s="119"/>
      <c r="D26" s="58" t="s">
        <v>20</v>
      </c>
      <c r="E26" s="6" t="s">
        <v>36</v>
      </c>
      <c r="F26" s="41" t="s">
        <v>37</v>
      </c>
      <c r="G26" s="23">
        <v>29750</v>
      </c>
      <c r="H26" s="23">
        <v>30091</v>
      </c>
      <c r="I26" s="100">
        <f t="shared" si="0"/>
        <v>101.14621848739496</v>
      </c>
      <c r="J26" s="114"/>
      <c r="K26" s="2"/>
      <c r="L26" s="139"/>
      <c r="M26" s="129"/>
    </row>
    <row r="27" spans="1:13" ht="51" customHeight="1" x14ac:dyDescent="0.25">
      <c r="A27" s="119" t="s">
        <v>38</v>
      </c>
      <c r="B27" s="119" t="s">
        <v>40</v>
      </c>
      <c r="C27" s="155" t="s">
        <v>39</v>
      </c>
      <c r="D27" s="51" t="s">
        <v>14</v>
      </c>
      <c r="E27" s="60" t="s">
        <v>127</v>
      </c>
      <c r="F27" s="23" t="s">
        <v>19</v>
      </c>
      <c r="G27" s="99">
        <v>98</v>
      </c>
      <c r="H27" s="99">
        <v>98</v>
      </c>
      <c r="I27" s="100">
        <v>100</v>
      </c>
      <c r="J27" s="113">
        <f>(I27+I28)/2</f>
        <v>100</v>
      </c>
      <c r="K27" s="2"/>
      <c r="L27" s="109" t="s">
        <v>107</v>
      </c>
      <c r="M27" s="127">
        <f>J27</f>
        <v>100</v>
      </c>
    </row>
    <row r="28" spans="1:13" ht="51.75" customHeight="1" x14ac:dyDescent="0.25">
      <c r="A28" s="119"/>
      <c r="B28" s="119"/>
      <c r="C28" s="155"/>
      <c r="D28" s="58" t="s">
        <v>20</v>
      </c>
      <c r="E28" s="6" t="s">
        <v>41</v>
      </c>
      <c r="F28" s="41" t="s">
        <v>42</v>
      </c>
      <c r="G28" s="23">
        <v>850</v>
      </c>
      <c r="H28" s="23">
        <v>850</v>
      </c>
      <c r="I28" s="100">
        <f t="shared" si="0"/>
        <v>100</v>
      </c>
      <c r="J28" s="114"/>
      <c r="K28" s="2"/>
      <c r="L28" s="108"/>
      <c r="M28" s="129"/>
    </row>
    <row r="29" spans="1:13" ht="112.5" customHeight="1" x14ac:dyDescent="0.25">
      <c r="A29" s="149" t="s">
        <v>44</v>
      </c>
      <c r="B29" s="109" t="s">
        <v>45</v>
      </c>
      <c r="C29" s="149" t="s">
        <v>2</v>
      </c>
      <c r="D29" s="58" t="s">
        <v>14</v>
      </c>
      <c r="E29" s="56" t="s">
        <v>130</v>
      </c>
      <c r="F29" s="23" t="s">
        <v>19</v>
      </c>
      <c r="G29" s="23">
        <v>63</v>
      </c>
      <c r="H29" s="23">
        <v>63</v>
      </c>
      <c r="I29" s="100">
        <f t="shared" si="0"/>
        <v>100</v>
      </c>
      <c r="J29" s="113">
        <f>(I29+I30)/2</f>
        <v>95.445920303605305</v>
      </c>
      <c r="K29" s="2"/>
      <c r="L29" s="31" t="s">
        <v>133</v>
      </c>
      <c r="M29" s="134">
        <f>(J29+J31)/2</f>
        <v>100.52701420585672</v>
      </c>
    </row>
    <row r="30" spans="1:13" ht="112.5" customHeight="1" x14ac:dyDescent="0.25">
      <c r="A30" s="128"/>
      <c r="B30" s="108"/>
      <c r="C30" s="129"/>
      <c r="D30" s="58" t="s">
        <v>20</v>
      </c>
      <c r="E30" s="56" t="s">
        <v>46</v>
      </c>
      <c r="F30" s="23" t="s">
        <v>47</v>
      </c>
      <c r="G30" s="23">
        <v>527</v>
      </c>
      <c r="H30" s="23">
        <v>479</v>
      </c>
      <c r="I30" s="100">
        <f t="shared" si="0"/>
        <v>90.891840607210625</v>
      </c>
      <c r="J30" s="114"/>
      <c r="K30" s="2"/>
      <c r="L30" s="27" t="s">
        <v>132</v>
      </c>
      <c r="M30" s="135"/>
    </row>
    <row r="31" spans="1:13" ht="46.5" customHeight="1" x14ac:dyDescent="0.25">
      <c r="A31" s="128"/>
      <c r="B31" s="109" t="s">
        <v>48</v>
      </c>
      <c r="C31" s="149" t="s">
        <v>2</v>
      </c>
      <c r="D31" s="58" t="s">
        <v>14</v>
      </c>
      <c r="E31" s="56" t="s">
        <v>49</v>
      </c>
      <c r="F31" s="23" t="s">
        <v>19</v>
      </c>
      <c r="G31" s="23">
        <v>100</v>
      </c>
      <c r="H31" s="23">
        <v>100</v>
      </c>
      <c r="I31" s="100">
        <f t="shared" si="0"/>
        <v>100</v>
      </c>
      <c r="J31" s="113">
        <f>(I31+I32)/2</f>
        <v>105.60810810810811</v>
      </c>
      <c r="K31" s="2"/>
      <c r="L31" s="28" t="s">
        <v>131</v>
      </c>
      <c r="M31" s="135"/>
    </row>
    <row r="32" spans="1:13" ht="65.25" customHeight="1" x14ac:dyDescent="0.25">
      <c r="A32" s="129"/>
      <c r="B32" s="108"/>
      <c r="C32" s="129"/>
      <c r="D32" s="58" t="s">
        <v>20</v>
      </c>
      <c r="E32" s="56" t="s">
        <v>48</v>
      </c>
      <c r="F32" s="23" t="s">
        <v>47</v>
      </c>
      <c r="G32" s="23">
        <v>740</v>
      </c>
      <c r="H32" s="23">
        <v>823</v>
      </c>
      <c r="I32" s="100">
        <f t="shared" si="0"/>
        <v>111.21621621621622</v>
      </c>
      <c r="J32" s="114"/>
      <c r="K32" s="2"/>
      <c r="L32" s="27" t="s">
        <v>132</v>
      </c>
      <c r="M32" s="136"/>
    </row>
    <row r="33" spans="1:13" ht="105" x14ac:dyDescent="0.25">
      <c r="A33" s="155" t="s">
        <v>43</v>
      </c>
      <c r="B33" s="109" t="s">
        <v>45</v>
      </c>
      <c r="C33" s="149" t="s">
        <v>2</v>
      </c>
      <c r="D33" s="58" t="s">
        <v>14</v>
      </c>
      <c r="E33" s="56" t="s">
        <v>130</v>
      </c>
      <c r="F33" s="23" t="s">
        <v>19</v>
      </c>
      <c r="G33" s="23">
        <v>63</v>
      </c>
      <c r="H33" s="23">
        <v>63</v>
      </c>
      <c r="I33" s="100">
        <f t="shared" si="0"/>
        <v>100</v>
      </c>
      <c r="J33" s="113">
        <f>(I33+I34)/2</f>
        <v>106</v>
      </c>
      <c r="K33" s="2"/>
      <c r="L33" s="30" t="s">
        <v>133</v>
      </c>
      <c r="M33" s="130">
        <f>(J33+J35)/2</f>
        <v>103.03464203233257</v>
      </c>
    </row>
    <row r="34" spans="1:13" ht="105" x14ac:dyDescent="0.25">
      <c r="A34" s="155"/>
      <c r="B34" s="108"/>
      <c r="C34" s="129"/>
      <c r="D34" s="58" t="s">
        <v>20</v>
      </c>
      <c r="E34" s="56" t="s">
        <v>46</v>
      </c>
      <c r="F34" s="23" t="s">
        <v>47</v>
      </c>
      <c r="G34" s="23">
        <v>300</v>
      </c>
      <c r="H34" s="23">
        <v>336</v>
      </c>
      <c r="I34" s="100">
        <f t="shared" si="0"/>
        <v>112.00000000000001</v>
      </c>
      <c r="J34" s="114"/>
      <c r="K34" s="2"/>
      <c r="L34" s="27" t="s">
        <v>132</v>
      </c>
      <c r="M34" s="131"/>
    </row>
    <row r="35" spans="1:13" ht="47.25" x14ac:dyDescent="0.25">
      <c r="A35" s="155"/>
      <c r="B35" s="109" t="s">
        <v>48</v>
      </c>
      <c r="C35" s="149" t="s">
        <v>2</v>
      </c>
      <c r="D35" s="58" t="s">
        <v>14</v>
      </c>
      <c r="E35" s="56" t="s">
        <v>49</v>
      </c>
      <c r="F35" s="23" t="s">
        <v>19</v>
      </c>
      <c r="G35" s="23">
        <v>100</v>
      </c>
      <c r="H35" s="23">
        <v>100</v>
      </c>
      <c r="I35" s="100">
        <f t="shared" si="0"/>
        <v>100</v>
      </c>
      <c r="J35" s="113">
        <f>(I35+I36)/2</f>
        <v>100.06928406466514</v>
      </c>
      <c r="K35" s="2"/>
      <c r="L35" s="30" t="s">
        <v>131</v>
      </c>
      <c r="M35" s="131"/>
    </row>
    <row r="36" spans="1:13" ht="60" x14ac:dyDescent="0.25">
      <c r="A36" s="155"/>
      <c r="B36" s="108"/>
      <c r="C36" s="129"/>
      <c r="D36" s="58" t="s">
        <v>20</v>
      </c>
      <c r="E36" s="56" t="s">
        <v>48</v>
      </c>
      <c r="F36" s="23" t="s">
        <v>47</v>
      </c>
      <c r="G36" s="23">
        <v>2165</v>
      </c>
      <c r="H36" s="23">
        <v>2168</v>
      </c>
      <c r="I36" s="100">
        <f t="shared" si="0"/>
        <v>100.13856812933027</v>
      </c>
      <c r="J36" s="114"/>
      <c r="K36" s="2"/>
      <c r="L36" s="27" t="s">
        <v>132</v>
      </c>
      <c r="M36" s="132"/>
    </row>
    <row r="37" spans="1:13" ht="105" x14ac:dyDescent="0.25">
      <c r="A37" s="155" t="s">
        <v>50</v>
      </c>
      <c r="B37" s="109" t="s">
        <v>45</v>
      </c>
      <c r="C37" s="149" t="s">
        <v>2</v>
      </c>
      <c r="D37" s="58" t="s">
        <v>14</v>
      </c>
      <c r="E37" s="56" t="s">
        <v>130</v>
      </c>
      <c r="F37" s="23" t="s">
        <v>19</v>
      </c>
      <c r="G37" s="23">
        <v>63</v>
      </c>
      <c r="H37" s="23">
        <v>63</v>
      </c>
      <c r="I37" s="100">
        <f t="shared" si="0"/>
        <v>100</v>
      </c>
      <c r="J37" s="113">
        <f>(I37+I38)/2</f>
        <v>103.29067641681903</v>
      </c>
      <c r="K37" s="2"/>
      <c r="L37" s="4" t="s">
        <v>133</v>
      </c>
      <c r="M37" s="127">
        <f>(J37+J39)/2</f>
        <v>105.71510565026998</v>
      </c>
    </row>
    <row r="38" spans="1:13" ht="105" x14ac:dyDescent="0.25">
      <c r="A38" s="155"/>
      <c r="B38" s="108"/>
      <c r="C38" s="129"/>
      <c r="D38" s="58" t="s">
        <v>20</v>
      </c>
      <c r="E38" s="56" t="s">
        <v>46</v>
      </c>
      <c r="F38" s="23" t="s">
        <v>47</v>
      </c>
      <c r="G38" s="23">
        <v>547</v>
      </c>
      <c r="H38" s="23">
        <v>583</v>
      </c>
      <c r="I38" s="100">
        <f t="shared" si="0"/>
        <v>106.58135283363804</v>
      </c>
      <c r="J38" s="114"/>
      <c r="K38" s="2"/>
      <c r="L38" s="27" t="s">
        <v>132</v>
      </c>
      <c r="M38" s="128"/>
    </row>
    <row r="39" spans="1:13" ht="47.25" x14ac:dyDescent="0.25">
      <c r="A39" s="155"/>
      <c r="B39" s="109" t="s">
        <v>48</v>
      </c>
      <c r="C39" s="149" t="s">
        <v>2</v>
      </c>
      <c r="D39" s="58" t="s">
        <v>14</v>
      </c>
      <c r="E39" s="56" t="s">
        <v>49</v>
      </c>
      <c r="F39" s="23" t="s">
        <v>19</v>
      </c>
      <c r="G39" s="23">
        <v>100</v>
      </c>
      <c r="H39" s="23">
        <v>100</v>
      </c>
      <c r="I39" s="100">
        <f t="shared" si="0"/>
        <v>100</v>
      </c>
      <c r="J39" s="113">
        <f>(I39+I40)/2</f>
        <v>108.13953488372093</v>
      </c>
      <c r="K39" s="2"/>
      <c r="L39" s="30" t="s">
        <v>131</v>
      </c>
      <c r="M39" s="128"/>
    </row>
    <row r="40" spans="1:13" ht="60" x14ac:dyDescent="0.25">
      <c r="A40" s="155"/>
      <c r="B40" s="108"/>
      <c r="C40" s="129"/>
      <c r="D40" s="58" t="s">
        <v>20</v>
      </c>
      <c r="E40" s="56" t="s">
        <v>48</v>
      </c>
      <c r="F40" s="23" t="s">
        <v>47</v>
      </c>
      <c r="G40" s="23">
        <v>387</v>
      </c>
      <c r="H40" s="23">
        <v>450</v>
      </c>
      <c r="I40" s="100">
        <f t="shared" si="0"/>
        <v>116.27906976744187</v>
      </c>
      <c r="J40" s="114"/>
      <c r="K40" s="2"/>
      <c r="L40" s="27" t="s">
        <v>132</v>
      </c>
      <c r="M40" s="129"/>
    </row>
    <row r="41" spans="1:13" ht="130.5" customHeight="1" x14ac:dyDescent="0.25">
      <c r="A41" s="109" t="s">
        <v>52</v>
      </c>
      <c r="B41" s="119" t="s">
        <v>51</v>
      </c>
      <c r="C41" s="155" t="s">
        <v>2</v>
      </c>
      <c r="D41" s="58" t="s">
        <v>14</v>
      </c>
      <c r="E41" s="6" t="s">
        <v>134</v>
      </c>
      <c r="F41" s="23" t="s">
        <v>19</v>
      </c>
      <c r="G41" s="196">
        <v>35</v>
      </c>
      <c r="H41" s="23">
        <v>35</v>
      </c>
      <c r="I41" s="100">
        <f t="shared" si="0"/>
        <v>100</v>
      </c>
      <c r="J41" s="113">
        <f>(I41+I42)/2</f>
        <v>100</v>
      </c>
      <c r="K41" s="2"/>
      <c r="L41" s="3" t="s">
        <v>135</v>
      </c>
      <c r="M41" s="130">
        <f>(J41+J43+J45+J46+J48+J49+J50+J51+J53+J54+J56+J57+J58+J59)/14</f>
        <v>96.932408909897731</v>
      </c>
    </row>
    <row r="42" spans="1:13" ht="114.75" customHeight="1" x14ac:dyDescent="0.25">
      <c r="A42" s="107"/>
      <c r="B42" s="119"/>
      <c r="C42" s="155"/>
      <c r="D42" s="58" t="s">
        <v>14</v>
      </c>
      <c r="E42" s="6" t="s">
        <v>136</v>
      </c>
      <c r="F42" s="23" t="s">
        <v>19</v>
      </c>
      <c r="G42" s="23">
        <v>5.2</v>
      </c>
      <c r="H42" s="23">
        <v>5.2</v>
      </c>
      <c r="I42" s="100">
        <v>100</v>
      </c>
      <c r="J42" s="114"/>
      <c r="K42" s="2"/>
      <c r="L42" s="3" t="s">
        <v>135</v>
      </c>
      <c r="M42" s="131"/>
    </row>
    <row r="43" spans="1:13" ht="45" customHeight="1" x14ac:dyDescent="0.25">
      <c r="A43" s="107"/>
      <c r="B43" s="119"/>
      <c r="C43" s="155"/>
      <c r="D43" s="119" t="s">
        <v>20</v>
      </c>
      <c r="E43" s="154" t="s">
        <v>53</v>
      </c>
      <c r="F43" s="41" t="s">
        <v>157</v>
      </c>
      <c r="G43" s="23">
        <v>1288</v>
      </c>
      <c r="H43" s="23">
        <v>1506</v>
      </c>
      <c r="I43" s="100">
        <f>H43/G43*100</f>
        <v>116.92546583850931</v>
      </c>
      <c r="J43" s="123">
        <f>(I43+I44)/2</f>
        <v>109.14987056151361</v>
      </c>
      <c r="K43" s="109"/>
      <c r="L43" s="109" t="s">
        <v>146</v>
      </c>
      <c r="M43" s="131"/>
    </row>
    <row r="44" spans="1:13" ht="26.25" customHeight="1" x14ac:dyDescent="0.25">
      <c r="A44" s="107"/>
      <c r="B44" s="119"/>
      <c r="C44" s="155"/>
      <c r="D44" s="119"/>
      <c r="E44" s="154"/>
      <c r="F44" s="41" t="s">
        <v>158</v>
      </c>
      <c r="G44" s="23">
        <v>4657</v>
      </c>
      <c r="H44" s="197">
        <v>4721</v>
      </c>
      <c r="I44" s="100">
        <f>H44/G44*100</f>
        <v>101.37427528451792</v>
      </c>
      <c r="J44" s="123"/>
      <c r="K44" s="107"/>
      <c r="L44" s="107"/>
      <c r="M44" s="131"/>
    </row>
    <row r="45" spans="1:13" ht="60" x14ac:dyDescent="0.25">
      <c r="A45" s="107"/>
      <c r="B45" s="119"/>
      <c r="C45" s="155"/>
      <c r="D45" s="51" t="s">
        <v>14</v>
      </c>
      <c r="E45" s="45" t="s">
        <v>137</v>
      </c>
      <c r="F45" s="41" t="s">
        <v>19</v>
      </c>
      <c r="G45" s="23">
        <v>90</v>
      </c>
      <c r="H45" s="23">
        <v>90</v>
      </c>
      <c r="I45" s="100">
        <f t="shared" si="0"/>
        <v>100</v>
      </c>
      <c r="J45" s="72">
        <f>I45</f>
        <v>100</v>
      </c>
      <c r="K45" s="2"/>
      <c r="L45" s="32" t="s">
        <v>138</v>
      </c>
      <c r="M45" s="131"/>
    </row>
    <row r="46" spans="1:13" ht="26.25" customHeight="1" x14ac:dyDescent="0.25">
      <c r="A46" s="107"/>
      <c r="B46" s="119"/>
      <c r="C46" s="155"/>
      <c r="D46" s="109" t="s">
        <v>20</v>
      </c>
      <c r="E46" s="151" t="s">
        <v>58</v>
      </c>
      <c r="F46" s="23" t="s">
        <v>30</v>
      </c>
      <c r="G46" s="23">
        <v>251</v>
      </c>
      <c r="H46" s="23">
        <v>204</v>
      </c>
      <c r="I46" s="100">
        <f>H46/G46*100</f>
        <v>81.274900398406373</v>
      </c>
      <c r="J46" s="113">
        <f>(I46+I47)/2</f>
        <v>82.404174041398733</v>
      </c>
      <c r="K46" s="2"/>
      <c r="L46" s="109" t="s">
        <v>146</v>
      </c>
      <c r="M46" s="131"/>
    </row>
    <row r="47" spans="1:13" ht="28.5" customHeight="1" x14ac:dyDescent="0.25">
      <c r="A47" s="107"/>
      <c r="B47" s="119"/>
      <c r="C47" s="155"/>
      <c r="D47" s="108"/>
      <c r="E47" s="152"/>
      <c r="F47" s="23" t="s">
        <v>29</v>
      </c>
      <c r="G47" s="23">
        <v>583</v>
      </c>
      <c r="H47" s="23">
        <v>487</v>
      </c>
      <c r="I47" s="100">
        <f>H47/G47*100</f>
        <v>83.533447684391078</v>
      </c>
      <c r="J47" s="114"/>
      <c r="K47" s="2"/>
      <c r="L47" s="108"/>
      <c r="M47" s="131"/>
    </row>
    <row r="48" spans="1:13" ht="45" x14ac:dyDescent="0.25">
      <c r="A48" s="107"/>
      <c r="B48" s="119"/>
      <c r="C48" s="155"/>
      <c r="D48" s="81" t="s">
        <v>14</v>
      </c>
      <c r="E48" s="45" t="s">
        <v>139</v>
      </c>
      <c r="F48" s="23" t="s">
        <v>19</v>
      </c>
      <c r="G48" s="23">
        <v>3</v>
      </c>
      <c r="H48" s="23">
        <v>3</v>
      </c>
      <c r="I48" s="100">
        <f t="shared" si="0"/>
        <v>100</v>
      </c>
      <c r="J48" s="77">
        <f>I48</f>
        <v>100</v>
      </c>
      <c r="K48" s="2"/>
      <c r="L48" s="30" t="s">
        <v>140</v>
      </c>
      <c r="M48" s="131"/>
    </row>
    <row r="49" spans="1:13" ht="47.25" x14ac:dyDescent="0.25">
      <c r="A49" s="107"/>
      <c r="B49" s="119"/>
      <c r="C49" s="155"/>
      <c r="D49" s="81" t="s">
        <v>14</v>
      </c>
      <c r="E49" s="83" t="s">
        <v>141</v>
      </c>
      <c r="F49" s="41" t="s">
        <v>19</v>
      </c>
      <c r="G49" s="23">
        <v>56</v>
      </c>
      <c r="H49" s="23">
        <v>56</v>
      </c>
      <c r="I49" s="100">
        <f t="shared" si="0"/>
        <v>100</v>
      </c>
      <c r="J49" s="72">
        <f>I49</f>
        <v>100</v>
      </c>
      <c r="K49" s="2"/>
      <c r="L49" s="34" t="s">
        <v>142</v>
      </c>
      <c r="M49" s="131"/>
    </row>
    <row r="50" spans="1:13" ht="47.25" x14ac:dyDescent="0.25">
      <c r="A50" s="107"/>
      <c r="B50" s="119"/>
      <c r="C50" s="155"/>
      <c r="D50" s="53" t="s">
        <v>14</v>
      </c>
      <c r="E50" s="83" t="s">
        <v>143</v>
      </c>
      <c r="F50" s="41" t="s">
        <v>19</v>
      </c>
      <c r="G50" s="23">
        <v>48</v>
      </c>
      <c r="H50" s="23">
        <v>48</v>
      </c>
      <c r="I50" s="100">
        <f t="shared" si="0"/>
        <v>100</v>
      </c>
      <c r="J50" s="72">
        <f>I50</f>
        <v>100</v>
      </c>
      <c r="K50" s="2"/>
      <c r="L50" s="34" t="s">
        <v>142</v>
      </c>
      <c r="M50" s="131"/>
    </row>
    <row r="51" spans="1:13" ht="23.25" customHeight="1" x14ac:dyDescent="0.25">
      <c r="A51" s="107"/>
      <c r="B51" s="119"/>
      <c r="C51" s="155"/>
      <c r="D51" s="119" t="s">
        <v>20</v>
      </c>
      <c r="E51" s="165" t="s">
        <v>60</v>
      </c>
      <c r="F51" s="23" t="s">
        <v>30</v>
      </c>
      <c r="G51" s="23">
        <v>1410</v>
      </c>
      <c r="H51" s="23">
        <v>2050</v>
      </c>
      <c r="I51" s="100">
        <f t="shared" si="0"/>
        <v>145.39007092198582</v>
      </c>
      <c r="J51" s="113">
        <f>(I51+I52)/2</f>
        <v>132.36406619385343</v>
      </c>
      <c r="K51" s="109"/>
      <c r="L51" s="151" t="s">
        <v>146</v>
      </c>
      <c r="M51" s="131"/>
    </row>
    <row r="52" spans="1:13" ht="28.5" customHeight="1" x14ac:dyDescent="0.25">
      <c r="A52" s="107"/>
      <c r="B52" s="119"/>
      <c r="C52" s="155"/>
      <c r="D52" s="119"/>
      <c r="E52" s="166"/>
      <c r="F52" s="23" t="s">
        <v>29</v>
      </c>
      <c r="G52" s="23">
        <v>4230</v>
      </c>
      <c r="H52" s="23">
        <v>5048</v>
      </c>
      <c r="I52" s="100">
        <f t="shared" si="0"/>
        <v>119.33806146572104</v>
      </c>
      <c r="J52" s="114"/>
      <c r="K52" s="108"/>
      <c r="L52" s="152"/>
      <c r="M52" s="131"/>
    </row>
    <row r="53" spans="1:13" ht="67.5" customHeight="1" x14ac:dyDescent="0.25">
      <c r="A53" s="107"/>
      <c r="B53" s="119"/>
      <c r="C53" s="155"/>
      <c r="D53" s="58" t="s">
        <v>14</v>
      </c>
      <c r="E53" s="46" t="s">
        <v>144</v>
      </c>
      <c r="F53" s="41" t="s">
        <v>145</v>
      </c>
      <c r="G53" s="23">
        <v>130</v>
      </c>
      <c r="H53" s="23">
        <v>130</v>
      </c>
      <c r="I53" s="100">
        <f t="shared" si="0"/>
        <v>100</v>
      </c>
      <c r="J53" s="77">
        <f>I53</f>
        <v>100</v>
      </c>
      <c r="K53" s="2"/>
      <c r="L53" s="3" t="s">
        <v>129</v>
      </c>
      <c r="M53" s="131"/>
    </row>
    <row r="54" spans="1:13" ht="30" customHeight="1" x14ac:dyDescent="0.25">
      <c r="A54" s="107"/>
      <c r="B54" s="119"/>
      <c r="C54" s="155"/>
      <c r="D54" s="119" t="s">
        <v>20</v>
      </c>
      <c r="E54" s="151" t="s">
        <v>163</v>
      </c>
      <c r="F54" s="23" t="s">
        <v>30</v>
      </c>
      <c r="G54" s="23">
        <v>1120</v>
      </c>
      <c r="H54" s="23">
        <v>1231</v>
      </c>
      <c r="I54" s="100">
        <f>H54/G54*100</f>
        <v>109.91071428571428</v>
      </c>
      <c r="J54" s="113">
        <f>(I54+I55)/2</f>
        <v>102.63969596065117</v>
      </c>
      <c r="K54" s="2"/>
      <c r="L54" s="109" t="s">
        <v>146</v>
      </c>
      <c r="M54" s="131"/>
    </row>
    <row r="55" spans="1:13" ht="21" customHeight="1" x14ac:dyDescent="0.25">
      <c r="A55" s="107"/>
      <c r="B55" s="119"/>
      <c r="C55" s="155"/>
      <c r="D55" s="109"/>
      <c r="E55" s="181"/>
      <c r="F55" s="99" t="s">
        <v>29</v>
      </c>
      <c r="G55" s="99">
        <v>3282</v>
      </c>
      <c r="H55" s="99">
        <v>3130</v>
      </c>
      <c r="I55" s="100">
        <f>H55/G55*100</f>
        <v>95.368677635588057</v>
      </c>
      <c r="J55" s="114"/>
      <c r="K55" s="2"/>
      <c r="L55" s="108"/>
      <c r="M55" s="131"/>
    </row>
    <row r="56" spans="1:13" ht="197.25" customHeight="1" x14ac:dyDescent="0.25">
      <c r="A56" s="107"/>
      <c r="B56" s="11" t="s">
        <v>62</v>
      </c>
      <c r="C56" s="54" t="s">
        <v>2</v>
      </c>
      <c r="D56" s="58" t="s">
        <v>20</v>
      </c>
      <c r="E56" s="56" t="s">
        <v>63</v>
      </c>
      <c r="F56" s="23" t="s">
        <v>29</v>
      </c>
      <c r="G56" s="23">
        <v>10</v>
      </c>
      <c r="H56" s="23">
        <v>6</v>
      </c>
      <c r="I56" s="100">
        <f t="shared" si="0"/>
        <v>60</v>
      </c>
      <c r="J56" s="72">
        <f>I56</f>
        <v>60</v>
      </c>
      <c r="K56" s="109"/>
      <c r="L56" s="32"/>
      <c r="M56" s="131"/>
    </row>
    <row r="57" spans="1:13" ht="110.25" x14ac:dyDescent="0.25">
      <c r="A57" s="107"/>
      <c r="B57" s="12" t="s">
        <v>64</v>
      </c>
      <c r="C57" s="54" t="s">
        <v>2</v>
      </c>
      <c r="D57" s="58" t="s">
        <v>20</v>
      </c>
      <c r="E57" s="56" t="s">
        <v>65</v>
      </c>
      <c r="F57" s="41" t="s">
        <v>24</v>
      </c>
      <c r="G57" s="23">
        <v>293</v>
      </c>
      <c r="H57" s="23">
        <v>250</v>
      </c>
      <c r="I57" s="100">
        <f t="shared" ref="I57:I122" si="3">H57/G57*100</f>
        <v>85.324232081911262</v>
      </c>
      <c r="J57" s="72">
        <f t="shared" ref="J57:J59" si="4">I57</f>
        <v>85.324232081911262</v>
      </c>
      <c r="K57" s="108"/>
      <c r="L57" s="32" t="s">
        <v>147</v>
      </c>
      <c r="M57" s="131"/>
    </row>
    <row r="58" spans="1:13" ht="63" x14ac:dyDescent="0.25">
      <c r="A58" s="107"/>
      <c r="B58" s="7" t="s">
        <v>162</v>
      </c>
      <c r="C58" s="57" t="s">
        <v>2</v>
      </c>
      <c r="D58" s="51" t="s">
        <v>20</v>
      </c>
      <c r="E58" s="59" t="s">
        <v>66</v>
      </c>
      <c r="F58" s="99" t="s">
        <v>37</v>
      </c>
      <c r="G58" s="99">
        <v>5610</v>
      </c>
      <c r="H58" s="99">
        <v>4911</v>
      </c>
      <c r="I58" s="100">
        <f>H58/G58*100</f>
        <v>87.54010695187165</v>
      </c>
      <c r="J58" s="100">
        <f>I58</f>
        <v>87.54010695187165</v>
      </c>
      <c r="K58" s="2"/>
      <c r="L58" s="32" t="s">
        <v>148</v>
      </c>
      <c r="M58" s="131"/>
    </row>
    <row r="59" spans="1:13" ht="30" customHeight="1" x14ac:dyDescent="0.25">
      <c r="A59" s="107"/>
      <c r="B59" s="13" t="s">
        <v>67</v>
      </c>
      <c r="C59" s="54" t="s">
        <v>2</v>
      </c>
      <c r="D59" s="58" t="s">
        <v>20</v>
      </c>
      <c r="E59" s="5" t="s">
        <v>67</v>
      </c>
      <c r="F59" s="23" t="s">
        <v>68</v>
      </c>
      <c r="G59" s="23">
        <v>760</v>
      </c>
      <c r="H59" s="23">
        <v>742</v>
      </c>
      <c r="I59" s="100">
        <f t="shared" si="3"/>
        <v>97.631578947368425</v>
      </c>
      <c r="J59" s="100">
        <f t="shared" si="4"/>
        <v>97.631578947368425</v>
      </c>
      <c r="K59" s="71"/>
      <c r="L59" s="32" t="s">
        <v>149</v>
      </c>
      <c r="M59" s="132"/>
    </row>
    <row r="60" spans="1:13" ht="30" x14ac:dyDescent="0.25">
      <c r="A60" s="107"/>
      <c r="B60" s="140" t="s">
        <v>102</v>
      </c>
      <c r="C60" s="142" t="s">
        <v>2</v>
      </c>
      <c r="D60" s="49" t="s">
        <v>14</v>
      </c>
      <c r="E60" s="62"/>
      <c r="F60" s="40"/>
      <c r="G60" s="23"/>
      <c r="H60" s="23"/>
      <c r="I60" s="72"/>
      <c r="J60" s="72">
        <v>100</v>
      </c>
      <c r="K60" s="3"/>
      <c r="L60" s="32"/>
      <c r="M60" s="2"/>
    </row>
    <row r="61" spans="1:13" ht="30" x14ac:dyDescent="0.25">
      <c r="A61" s="108"/>
      <c r="B61" s="141"/>
      <c r="C61" s="143"/>
      <c r="D61" s="49" t="s">
        <v>20</v>
      </c>
      <c r="E61" s="62"/>
      <c r="F61" s="40"/>
      <c r="G61" s="23"/>
      <c r="H61" s="23"/>
      <c r="I61" s="72"/>
      <c r="J61" s="72">
        <f>(I43+I44+I46+I47+I51+I52+I54+I55+I56+I57+I58+I59)/12</f>
        <v>98.634294291332083</v>
      </c>
      <c r="K61" s="3"/>
      <c r="L61" s="32"/>
      <c r="M61" s="2"/>
    </row>
    <row r="62" spans="1:13" ht="129.75" customHeight="1" x14ac:dyDescent="0.25">
      <c r="A62" s="109" t="s">
        <v>69</v>
      </c>
      <c r="B62" s="156" t="s">
        <v>178</v>
      </c>
      <c r="C62" s="155" t="s">
        <v>2</v>
      </c>
      <c r="D62" s="58" t="s">
        <v>14</v>
      </c>
      <c r="E62" s="6" t="s">
        <v>134</v>
      </c>
      <c r="F62" s="23" t="s">
        <v>19</v>
      </c>
      <c r="G62" s="196">
        <v>35</v>
      </c>
      <c r="H62" s="23">
        <v>35</v>
      </c>
      <c r="I62" s="100">
        <f t="shared" ref="I62" si="5">H62/G62*100</f>
        <v>100</v>
      </c>
      <c r="J62" s="113">
        <f>(I62+I63)/2</f>
        <v>100</v>
      </c>
      <c r="K62" s="3"/>
      <c r="L62" s="3" t="s">
        <v>135</v>
      </c>
      <c r="M62" s="127">
        <f>(J84+J83+J82+J81+J80+J79+J78+J76+J72+J67+J64+J62+J66+J69+J70+J71+J74+J75)/18</f>
        <v>102.84629904621346</v>
      </c>
    </row>
    <row r="63" spans="1:13" ht="110.25" x14ac:dyDescent="0.25">
      <c r="A63" s="107"/>
      <c r="B63" s="156"/>
      <c r="C63" s="155"/>
      <c r="D63" s="58" t="s">
        <v>14</v>
      </c>
      <c r="E63" s="6" t="s">
        <v>136</v>
      </c>
      <c r="F63" s="23" t="s">
        <v>19</v>
      </c>
      <c r="G63" s="23">
        <v>5.2</v>
      </c>
      <c r="H63" s="23">
        <v>5.2</v>
      </c>
      <c r="I63" s="100">
        <v>100</v>
      </c>
      <c r="J63" s="114"/>
      <c r="K63" s="2"/>
      <c r="L63" s="3" t="s">
        <v>135</v>
      </c>
      <c r="M63" s="128"/>
    </row>
    <row r="64" spans="1:13" ht="46.5" customHeight="1" x14ac:dyDescent="0.25">
      <c r="A64" s="107"/>
      <c r="B64" s="156"/>
      <c r="C64" s="155"/>
      <c r="D64" s="119" t="s">
        <v>20</v>
      </c>
      <c r="E64" s="198" t="s">
        <v>53</v>
      </c>
      <c r="F64" s="41" t="s">
        <v>30</v>
      </c>
      <c r="G64" s="23">
        <v>1202</v>
      </c>
      <c r="H64" s="23">
        <v>1587</v>
      </c>
      <c r="I64" s="100">
        <f>H64/G64*100</f>
        <v>132.02995008319468</v>
      </c>
      <c r="J64" s="123">
        <f>(I64+I65)/2</f>
        <v>122.53906085997542</v>
      </c>
      <c r="K64" s="109"/>
      <c r="L64" s="109" t="s">
        <v>146</v>
      </c>
      <c r="M64" s="128"/>
    </row>
    <row r="65" spans="1:13" ht="48" customHeight="1" x14ac:dyDescent="0.25">
      <c r="A65" s="107"/>
      <c r="B65" s="156"/>
      <c r="C65" s="155"/>
      <c r="D65" s="119"/>
      <c r="E65" s="198"/>
      <c r="F65" s="41" t="s">
        <v>158</v>
      </c>
      <c r="G65" s="23">
        <v>7411</v>
      </c>
      <c r="H65" s="23">
        <v>8378</v>
      </c>
      <c r="I65" s="100">
        <f t="shared" si="3"/>
        <v>113.04817163675618</v>
      </c>
      <c r="J65" s="123"/>
      <c r="K65" s="107"/>
      <c r="L65" s="107"/>
      <c r="M65" s="128"/>
    </row>
    <row r="66" spans="1:13" ht="60" x14ac:dyDescent="0.25">
      <c r="A66" s="107"/>
      <c r="B66" s="156"/>
      <c r="C66" s="155"/>
      <c r="D66" s="51" t="s">
        <v>14</v>
      </c>
      <c r="E66" s="45" t="s">
        <v>137</v>
      </c>
      <c r="F66" s="41" t="s">
        <v>19</v>
      </c>
      <c r="G66" s="23">
        <v>90</v>
      </c>
      <c r="H66" s="23">
        <v>90</v>
      </c>
      <c r="I66" s="100">
        <f t="shared" ref="I66" si="6">H66/G66*100</f>
        <v>100</v>
      </c>
      <c r="J66" s="77">
        <f>I66</f>
        <v>100</v>
      </c>
      <c r="K66" s="2"/>
      <c r="L66" s="3" t="s">
        <v>138</v>
      </c>
      <c r="M66" s="128"/>
    </row>
    <row r="67" spans="1:13" ht="50.25" customHeight="1" x14ac:dyDescent="0.25">
      <c r="A67" s="107"/>
      <c r="B67" s="156"/>
      <c r="C67" s="155"/>
      <c r="D67" s="109" t="s">
        <v>20</v>
      </c>
      <c r="E67" s="199" t="s">
        <v>58</v>
      </c>
      <c r="F67" s="23" t="s">
        <v>30</v>
      </c>
      <c r="G67" s="23">
        <v>806</v>
      </c>
      <c r="H67" s="23">
        <v>805</v>
      </c>
      <c r="I67" s="100">
        <f t="shared" si="3"/>
        <v>99.875930521091817</v>
      </c>
      <c r="J67" s="113">
        <f>(I67+I68)/2</f>
        <v>99.937965260545909</v>
      </c>
      <c r="K67" s="109"/>
      <c r="L67" s="10" t="s">
        <v>146</v>
      </c>
      <c r="M67" s="128"/>
    </row>
    <row r="68" spans="1:13" ht="53.25" customHeight="1" x14ac:dyDescent="0.25">
      <c r="A68" s="107"/>
      <c r="B68" s="156"/>
      <c r="C68" s="155"/>
      <c r="D68" s="108"/>
      <c r="E68" s="200"/>
      <c r="F68" s="23" t="s">
        <v>29</v>
      </c>
      <c r="G68" s="23">
        <v>1982</v>
      </c>
      <c r="H68" s="23">
        <v>1982</v>
      </c>
      <c r="I68" s="100">
        <f t="shared" si="3"/>
        <v>100</v>
      </c>
      <c r="J68" s="114"/>
      <c r="K68" s="107"/>
      <c r="L68" s="10" t="s">
        <v>146</v>
      </c>
      <c r="M68" s="128"/>
    </row>
    <row r="69" spans="1:13" ht="45" x14ac:dyDescent="0.25">
      <c r="A69" s="107"/>
      <c r="B69" s="156"/>
      <c r="C69" s="155"/>
      <c r="D69" s="81" t="s">
        <v>14</v>
      </c>
      <c r="E69" s="45" t="s">
        <v>139</v>
      </c>
      <c r="F69" s="23" t="s">
        <v>19</v>
      </c>
      <c r="G69" s="23">
        <v>3</v>
      </c>
      <c r="H69" s="23">
        <v>3</v>
      </c>
      <c r="I69" s="100">
        <f t="shared" si="3"/>
        <v>100</v>
      </c>
      <c r="J69" s="77">
        <f>I69</f>
        <v>100</v>
      </c>
      <c r="K69" s="2"/>
      <c r="L69" s="29" t="s">
        <v>140</v>
      </c>
      <c r="M69" s="128"/>
    </row>
    <row r="70" spans="1:13" ht="47.25" x14ac:dyDescent="0.25">
      <c r="A70" s="107"/>
      <c r="B70" s="156"/>
      <c r="C70" s="155"/>
      <c r="D70" s="81" t="s">
        <v>14</v>
      </c>
      <c r="E70" s="83" t="s">
        <v>141</v>
      </c>
      <c r="F70" s="41" t="s">
        <v>19</v>
      </c>
      <c r="G70" s="23">
        <v>56</v>
      </c>
      <c r="H70" s="23">
        <v>56</v>
      </c>
      <c r="I70" s="100">
        <f t="shared" si="3"/>
        <v>100</v>
      </c>
      <c r="J70" s="72">
        <f>I70</f>
        <v>100</v>
      </c>
      <c r="K70" s="2"/>
      <c r="L70" s="34" t="s">
        <v>142</v>
      </c>
      <c r="M70" s="128"/>
    </row>
    <row r="71" spans="1:13" ht="47.25" x14ac:dyDescent="0.25">
      <c r="A71" s="107"/>
      <c r="B71" s="156"/>
      <c r="C71" s="155"/>
      <c r="D71" s="53" t="s">
        <v>14</v>
      </c>
      <c r="E71" s="83" t="s">
        <v>143</v>
      </c>
      <c r="F71" s="41" t="s">
        <v>19</v>
      </c>
      <c r="G71" s="23">
        <v>48</v>
      </c>
      <c r="H71" s="23">
        <v>48</v>
      </c>
      <c r="I71" s="100">
        <f t="shared" si="3"/>
        <v>100</v>
      </c>
      <c r="J71" s="72">
        <f>I71</f>
        <v>100</v>
      </c>
      <c r="K71" s="2"/>
      <c r="L71" s="34" t="s">
        <v>142</v>
      </c>
      <c r="M71" s="128"/>
    </row>
    <row r="72" spans="1:13" ht="21" customHeight="1" x14ac:dyDescent="0.25">
      <c r="A72" s="107"/>
      <c r="B72" s="156"/>
      <c r="C72" s="155"/>
      <c r="D72" s="119" t="s">
        <v>20</v>
      </c>
      <c r="E72" s="201" t="s">
        <v>60</v>
      </c>
      <c r="F72" s="23" t="s">
        <v>30</v>
      </c>
      <c r="G72" s="23">
        <v>3525</v>
      </c>
      <c r="H72" s="23">
        <v>3511</v>
      </c>
      <c r="I72" s="100">
        <f t="shared" si="3"/>
        <v>99.602836879432616</v>
      </c>
      <c r="J72" s="113">
        <f>(I73+I72)/2</f>
        <v>99.801418439716315</v>
      </c>
      <c r="K72" s="2"/>
      <c r="L72" s="109" t="s">
        <v>146</v>
      </c>
      <c r="M72" s="128"/>
    </row>
    <row r="73" spans="1:13" ht="22.5" customHeight="1" x14ac:dyDescent="0.25">
      <c r="A73" s="107"/>
      <c r="B73" s="156"/>
      <c r="C73" s="155"/>
      <c r="D73" s="119"/>
      <c r="E73" s="202"/>
      <c r="F73" s="23" t="s">
        <v>29</v>
      </c>
      <c r="G73" s="23">
        <v>10575</v>
      </c>
      <c r="H73" s="23">
        <v>10575</v>
      </c>
      <c r="I73" s="100">
        <f t="shared" si="3"/>
        <v>100</v>
      </c>
      <c r="J73" s="114"/>
      <c r="K73" s="2"/>
      <c r="L73" s="107"/>
      <c r="M73" s="128"/>
    </row>
    <row r="74" spans="1:13" ht="67.5" customHeight="1" x14ac:dyDescent="0.25">
      <c r="A74" s="107"/>
      <c r="B74" s="156"/>
      <c r="C74" s="155"/>
      <c r="D74" s="80" t="s">
        <v>14</v>
      </c>
      <c r="E74" s="46" t="s">
        <v>144</v>
      </c>
      <c r="F74" s="195" t="s">
        <v>145</v>
      </c>
      <c r="G74" s="99">
        <v>130</v>
      </c>
      <c r="H74" s="99">
        <v>130</v>
      </c>
      <c r="I74" s="97">
        <f t="shared" si="3"/>
        <v>100</v>
      </c>
      <c r="J74" s="77">
        <v>100</v>
      </c>
      <c r="K74" s="92"/>
      <c r="L74" s="107"/>
      <c r="M74" s="128"/>
    </row>
    <row r="75" spans="1:13" ht="67.5" customHeight="1" x14ac:dyDescent="0.25">
      <c r="A75" s="107"/>
      <c r="B75" s="156"/>
      <c r="C75" s="155"/>
      <c r="D75" s="41" t="s">
        <v>20</v>
      </c>
      <c r="E75" s="102" t="s">
        <v>76</v>
      </c>
      <c r="F75" s="41" t="s">
        <v>29</v>
      </c>
      <c r="G75" s="23">
        <v>2025</v>
      </c>
      <c r="H75" s="23">
        <v>2422</v>
      </c>
      <c r="I75" s="93">
        <f>H75/G75*100</f>
        <v>119.60493827160494</v>
      </c>
      <c r="J75" s="93">
        <f>I75</f>
        <v>119.60493827160494</v>
      </c>
      <c r="K75" s="36"/>
      <c r="L75" s="107"/>
      <c r="M75" s="128"/>
    </row>
    <row r="76" spans="1:13" ht="45" customHeight="1" x14ac:dyDescent="0.25">
      <c r="A76" s="107"/>
      <c r="B76" s="156"/>
      <c r="C76" s="155"/>
      <c r="D76" s="119" t="s">
        <v>20</v>
      </c>
      <c r="E76" s="198" t="s">
        <v>163</v>
      </c>
      <c r="F76" s="23" t="s">
        <v>30</v>
      </c>
      <c r="G76" s="23">
        <v>4125</v>
      </c>
      <c r="H76" s="23">
        <v>4125</v>
      </c>
      <c r="I76" s="100">
        <f t="shared" si="3"/>
        <v>100</v>
      </c>
      <c r="J76" s="113">
        <f>(I76+I77)/2</f>
        <v>100</v>
      </c>
      <c r="K76" s="109"/>
      <c r="L76" s="107"/>
      <c r="M76" s="128"/>
    </row>
    <row r="77" spans="1:13" ht="63" customHeight="1" x14ac:dyDescent="0.25">
      <c r="A77" s="107"/>
      <c r="B77" s="156"/>
      <c r="C77" s="155"/>
      <c r="D77" s="119"/>
      <c r="E77" s="198"/>
      <c r="F77" s="23" t="s">
        <v>29</v>
      </c>
      <c r="G77" s="23">
        <v>1906</v>
      </c>
      <c r="H77" s="23">
        <v>1906</v>
      </c>
      <c r="I77" s="100">
        <f t="shared" si="3"/>
        <v>100</v>
      </c>
      <c r="J77" s="114"/>
      <c r="K77" s="108"/>
      <c r="L77" s="108"/>
      <c r="M77" s="128"/>
    </row>
    <row r="78" spans="1:13" ht="189.75" customHeight="1" x14ac:dyDescent="0.25">
      <c r="A78" s="107"/>
      <c r="B78" s="12" t="s">
        <v>62</v>
      </c>
      <c r="C78" s="54" t="s">
        <v>2</v>
      </c>
      <c r="D78" s="58" t="s">
        <v>20</v>
      </c>
      <c r="E78" s="56" t="s">
        <v>63</v>
      </c>
      <c r="F78" s="23" t="s">
        <v>29</v>
      </c>
      <c r="G78" s="23">
        <v>230</v>
      </c>
      <c r="H78" s="23">
        <v>230</v>
      </c>
      <c r="I78" s="100">
        <f t="shared" si="3"/>
        <v>100</v>
      </c>
      <c r="J78" s="100">
        <f t="shared" ref="J78:J84" si="7">I78</f>
        <v>100</v>
      </c>
      <c r="K78" s="33"/>
      <c r="L78" s="109" t="s">
        <v>146</v>
      </c>
      <c r="M78" s="128"/>
    </row>
    <row r="79" spans="1:13" ht="90" x14ac:dyDescent="0.25">
      <c r="A79" s="107"/>
      <c r="B79" s="14" t="s">
        <v>166</v>
      </c>
      <c r="C79" s="57" t="s">
        <v>2</v>
      </c>
      <c r="D79" s="51" t="s">
        <v>20</v>
      </c>
      <c r="E79" s="63" t="s">
        <v>168</v>
      </c>
      <c r="F79" s="195" t="s">
        <v>161</v>
      </c>
      <c r="G79" s="99">
        <v>100</v>
      </c>
      <c r="H79" s="99">
        <v>107</v>
      </c>
      <c r="I79" s="100">
        <f t="shared" si="3"/>
        <v>107</v>
      </c>
      <c r="J79" s="72">
        <f t="shared" si="7"/>
        <v>107</v>
      </c>
      <c r="K79" s="32"/>
      <c r="L79" s="107"/>
      <c r="M79" s="128"/>
    </row>
    <row r="80" spans="1:13" ht="189" customHeight="1" x14ac:dyDescent="0.25">
      <c r="A80" s="107"/>
      <c r="B80" s="203" t="s">
        <v>190</v>
      </c>
      <c r="C80" s="149" t="s">
        <v>2</v>
      </c>
      <c r="D80" s="58" t="s">
        <v>20</v>
      </c>
      <c r="E80" s="102" t="s">
        <v>70</v>
      </c>
      <c r="F80" s="41" t="s">
        <v>24</v>
      </c>
      <c r="G80" s="23">
        <v>317</v>
      </c>
      <c r="H80" s="23">
        <v>317</v>
      </c>
      <c r="I80" s="100">
        <f t="shared" si="3"/>
        <v>100</v>
      </c>
      <c r="J80" s="72">
        <f t="shared" si="7"/>
        <v>100</v>
      </c>
      <c r="K80" s="71"/>
      <c r="L80" s="107"/>
      <c r="M80" s="128"/>
    </row>
    <row r="81" spans="1:13" ht="63" x14ac:dyDescent="0.25">
      <c r="A81" s="107"/>
      <c r="B81" s="203" t="s">
        <v>191</v>
      </c>
      <c r="C81" s="129"/>
      <c r="D81" s="58" t="s">
        <v>20</v>
      </c>
      <c r="E81" s="79" t="s">
        <v>71</v>
      </c>
      <c r="F81" s="41" t="s">
        <v>24</v>
      </c>
      <c r="G81" s="23">
        <v>691</v>
      </c>
      <c r="H81" s="23">
        <v>691</v>
      </c>
      <c r="I81" s="100">
        <f t="shared" si="3"/>
        <v>100</v>
      </c>
      <c r="J81" s="72">
        <f t="shared" si="7"/>
        <v>100</v>
      </c>
      <c r="K81" s="71"/>
      <c r="L81" s="107"/>
      <c r="M81" s="128"/>
    </row>
    <row r="82" spans="1:13" ht="63" customHeight="1" x14ac:dyDescent="0.25">
      <c r="A82" s="107"/>
      <c r="B82" s="147" t="s">
        <v>162</v>
      </c>
      <c r="C82" s="149" t="s">
        <v>2</v>
      </c>
      <c r="D82" s="58" t="s">
        <v>20</v>
      </c>
      <c r="E82" s="5" t="s">
        <v>167</v>
      </c>
      <c r="F82" s="23" t="s">
        <v>37</v>
      </c>
      <c r="G82" s="23">
        <v>4335</v>
      </c>
      <c r="H82" s="23">
        <v>4335</v>
      </c>
      <c r="I82" s="100">
        <f t="shared" si="3"/>
        <v>100</v>
      </c>
      <c r="J82" s="72">
        <f t="shared" si="7"/>
        <v>100</v>
      </c>
      <c r="K82" s="71"/>
      <c r="L82" s="107"/>
      <c r="M82" s="128"/>
    </row>
    <row r="83" spans="1:13" ht="30" customHeight="1" x14ac:dyDescent="0.25">
      <c r="A83" s="107"/>
      <c r="B83" s="148"/>
      <c r="C83" s="129"/>
      <c r="D83" s="58" t="s">
        <v>20</v>
      </c>
      <c r="E83" s="5" t="s">
        <v>66</v>
      </c>
      <c r="F83" s="23" t="s">
        <v>37</v>
      </c>
      <c r="G83" s="23">
        <v>1445</v>
      </c>
      <c r="H83" s="23">
        <v>1445</v>
      </c>
      <c r="I83" s="100">
        <f t="shared" si="3"/>
        <v>100</v>
      </c>
      <c r="J83" s="72">
        <f t="shared" si="7"/>
        <v>100</v>
      </c>
      <c r="K83" s="71"/>
      <c r="L83" s="107"/>
      <c r="M83" s="128"/>
    </row>
    <row r="84" spans="1:13" ht="30" x14ac:dyDescent="0.25">
      <c r="A84" s="107"/>
      <c r="B84" s="13" t="s">
        <v>67</v>
      </c>
      <c r="C84" s="54" t="s">
        <v>2</v>
      </c>
      <c r="D84" s="58" t="s">
        <v>20</v>
      </c>
      <c r="E84" s="5" t="s">
        <v>67</v>
      </c>
      <c r="F84" s="23" t="s">
        <v>68</v>
      </c>
      <c r="G84" s="23">
        <v>2000</v>
      </c>
      <c r="H84" s="23">
        <v>2047</v>
      </c>
      <c r="I84" s="100">
        <f t="shared" si="3"/>
        <v>102.35000000000001</v>
      </c>
      <c r="J84" s="72">
        <f t="shared" si="7"/>
        <v>102.35000000000001</v>
      </c>
      <c r="K84" s="71"/>
      <c r="L84" s="108"/>
      <c r="M84" s="128"/>
    </row>
    <row r="85" spans="1:13" ht="30" x14ac:dyDescent="0.25">
      <c r="A85" s="107"/>
      <c r="B85" s="140" t="s">
        <v>102</v>
      </c>
      <c r="C85" s="142" t="s">
        <v>2</v>
      </c>
      <c r="D85" s="49" t="s">
        <v>14</v>
      </c>
      <c r="E85" s="62"/>
      <c r="F85" s="40"/>
      <c r="G85" s="23"/>
      <c r="H85" s="23"/>
      <c r="I85" s="82"/>
      <c r="J85" s="72">
        <v>100</v>
      </c>
      <c r="K85" s="2"/>
      <c r="L85" s="2"/>
      <c r="M85" s="128"/>
    </row>
    <row r="86" spans="1:13" ht="30" x14ac:dyDescent="0.25">
      <c r="A86" s="108"/>
      <c r="B86" s="141"/>
      <c r="C86" s="143"/>
      <c r="D86" s="49" t="s">
        <v>20</v>
      </c>
      <c r="E86" s="62"/>
      <c r="F86" s="40"/>
      <c r="G86" s="23"/>
      <c r="H86" s="23"/>
      <c r="I86" s="82"/>
      <c r="J86" s="72">
        <f>(I64+I65+I67+I68+I72+I73+I76+I77+I78+I79+I80+I81+I82+I83+I84+I75)/16</f>
        <v>104.594489212005</v>
      </c>
      <c r="K86" s="2"/>
      <c r="L86" s="2"/>
      <c r="M86" s="129"/>
    </row>
    <row r="87" spans="1:13" ht="126" x14ac:dyDescent="0.25">
      <c r="A87" s="119" t="s">
        <v>74</v>
      </c>
      <c r="B87" s="156" t="s">
        <v>179</v>
      </c>
      <c r="C87" s="155" t="s">
        <v>2</v>
      </c>
      <c r="D87" s="58" t="s">
        <v>14</v>
      </c>
      <c r="E87" s="6" t="s">
        <v>134</v>
      </c>
      <c r="F87" s="23" t="s">
        <v>19</v>
      </c>
      <c r="G87" s="196">
        <v>35</v>
      </c>
      <c r="H87" s="23">
        <v>35</v>
      </c>
      <c r="I87" s="100">
        <f t="shared" ref="I87" si="8">H87/G87*100</f>
        <v>100</v>
      </c>
      <c r="J87" s="113">
        <f>(I87+I88)/2</f>
        <v>100</v>
      </c>
      <c r="K87" s="2"/>
      <c r="L87" s="3" t="s">
        <v>135</v>
      </c>
      <c r="M87" s="130">
        <f>(J106+J105+J104+J103+J102+J100+J97+J92+J89+J87+J91+J94+J95+J96+J99)/15</f>
        <v>100.37167298314762</v>
      </c>
    </row>
    <row r="88" spans="1:13" ht="110.25" x14ac:dyDescent="0.25">
      <c r="A88" s="119"/>
      <c r="B88" s="156"/>
      <c r="C88" s="155"/>
      <c r="D88" s="58" t="s">
        <v>14</v>
      </c>
      <c r="E88" s="6" t="s">
        <v>136</v>
      </c>
      <c r="F88" s="23" t="s">
        <v>19</v>
      </c>
      <c r="G88" s="23">
        <v>5.2</v>
      </c>
      <c r="H88" s="23">
        <v>5.2</v>
      </c>
      <c r="I88" s="100">
        <f>H88/G88*100</f>
        <v>100</v>
      </c>
      <c r="J88" s="114"/>
      <c r="K88" s="2"/>
      <c r="L88" s="3" t="s">
        <v>135</v>
      </c>
      <c r="M88" s="131"/>
    </row>
    <row r="89" spans="1:13" ht="35.25" customHeight="1" x14ac:dyDescent="0.25">
      <c r="A89" s="119"/>
      <c r="B89" s="156"/>
      <c r="C89" s="155"/>
      <c r="D89" s="119" t="s">
        <v>20</v>
      </c>
      <c r="E89" s="198" t="s">
        <v>53</v>
      </c>
      <c r="F89" s="41" t="s">
        <v>54</v>
      </c>
      <c r="G89" s="23">
        <v>406</v>
      </c>
      <c r="H89" s="23">
        <v>385</v>
      </c>
      <c r="I89" s="100">
        <f t="shared" si="3"/>
        <v>94.827586206896555</v>
      </c>
      <c r="J89" s="123">
        <f>(I89+I90)/2</f>
        <v>98.787730780502102</v>
      </c>
      <c r="K89" s="109"/>
      <c r="L89" s="109" t="s">
        <v>138</v>
      </c>
      <c r="M89" s="131"/>
    </row>
    <row r="90" spans="1:13" ht="55.5" customHeight="1" x14ac:dyDescent="0.25">
      <c r="A90" s="119"/>
      <c r="B90" s="156"/>
      <c r="C90" s="155"/>
      <c r="D90" s="119"/>
      <c r="E90" s="198"/>
      <c r="F90" s="41" t="s">
        <v>56</v>
      </c>
      <c r="G90" s="23">
        <v>3530</v>
      </c>
      <c r="H90" s="23">
        <v>3627</v>
      </c>
      <c r="I90" s="100">
        <f t="shared" si="3"/>
        <v>102.74787535410765</v>
      </c>
      <c r="J90" s="123"/>
      <c r="K90" s="107"/>
      <c r="L90" s="107"/>
      <c r="M90" s="131"/>
    </row>
    <row r="91" spans="1:13" ht="63.75" customHeight="1" x14ac:dyDescent="0.25">
      <c r="A91" s="119"/>
      <c r="B91" s="156"/>
      <c r="C91" s="155"/>
      <c r="D91" s="51" t="s">
        <v>14</v>
      </c>
      <c r="E91" s="45" t="s">
        <v>137</v>
      </c>
      <c r="F91" s="41" t="s">
        <v>19</v>
      </c>
      <c r="G91" s="23">
        <v>90</v>
      </c>
      <c r="H91" s="23">
        <v>90</v>
      </c>
      <c r="I91" s="100">
        <f t="shared" ref="I91" si="9">H91/G91*100</f>
        <v>100</v>
      </c>
      <c r="J91" s="77">
        <f>I91</f>
        <v>100</v>
      </c>
      <c r="K91" s="2"/>
      <c r="L91" s="108"/>
      <c r="M91" s="131"/>
    </row>
    <row r="92" spans="1:13" ht="24.75" customHeight="1" x14ac:dyDescent="0.25">
      <c r="A92" s="119"/>
      <c r="B92" s="156"/>
      <c r="C92" s="155"/>
      <c r="D92" s="109" t="s">
        <v>20</v>
      </c>
      <c r="E92" s="198" t="s">
        <v>58</v>
      </c>
      <c r="F92" s="23" t="s">
        <v>30</v>
      </c>
      <c r="G92" s="23">
        <v>335</v>
      </c>
      <c r="H92" s="23">
        <v>468</v>
      </c>
      <c r="I92" s="100">
        <f t="shared" si="3"/>
        <v>139.70149253731344</v>
      </c>
      <c r="J92" s="113">
        <f>(I92+I93)/2</f>
        <v>126.57117637618362</v>
      </c>
      <c r="K92" s="109"/>
      <c r="L92" s="2"/>
      <c r="M92" s="131"/>
    </row>
    <row r="93" spans="1:13" ht="39" customHeight="1" x14ac:dyDescent="0.25">
      <c r="A93" s="119"/>
      <c r="B93" s="156"/>
      <c r="C93" s="155"/>
      <c r="D93" s="108"/>
      <c r="E93" s="198"/>
      <c r="F93" s="23" t="s">
        <v>29</v>
      </c>
      <c r="G93" s="23">
        <v>744</v>
      </c>
      <c r="H93" s="23">
        <v>844</v>
      </c>
      <c r="I93" s="100">
        <f t="shared" si="3"/>
        <v>113.44086021505377</v>
      </c>
      <c r="J93" s="114"/>
      <c r="K93" s="108"/>
      <c r="L93" s="2"/>
      <c r="M93" s="131"/>
    </row>
    <row r="94" spans="1:13" ht="45" x14ac:dyDescent="0.25">
      <c r="A94" s="119"/>
      <c r="B94" s="156"/>
      <c r="C94" s="155"/>
      <c r="D94" s="81" t="s">
        <v>14</v>
      </c>
      <c r="E94" s="204" t="s">
        <v>139</v>
      </c>
      <c r="F94" s="23" t="s">
        <v>19</v>
      </c>
      <c r="G94" s="23">
        <v>3</v>
      </c>
      <c r="H94" s="23">
        <v>3</v>
      </c>
      <c r="I94" s="100">
        <f t="shared" ref="I94" si="10">H94/G94*100</f>
        <v>100</v>
      </c>
      <c r="J94" s="100">
        <f>I94</f>
        <v>100</v>
      </c>
      <c r="K94" s="2"/>
      <c r="L94" s="29" t="s">
        <v>140</v>
      </c>
      <c r="M94" s="131"/>
    </row>
    <row r="95" spans="1:13" ht="47.25" x14ac:dyDescent="0.25">
      <c r="A95" s="119"/>
      <c r="B95" s="156"/>
      <c r="C95" s="155"/>
      <c r="D95" s="81" t="s">
        <v>14</v>
      </c>
      <c r="E95" s="102" t="s">
        <v>141</v>
      </c>
      <c r="F95" s="41" t="s">
        <v>19</v>
      </c>
      <c r="G95" s="23">
        <v>56</v>
      </c>
      <c r="H95" s="23">
        <v>56</v>
      </c>
      <c r="I95" s="100">
        <f t="shared" ref="I95:I96" si="11">H95/G95*100</f>
        <v>100</v>
      </c>
      <c r="J95" s="100">
        <f t="shared" ref="J95:J96" si="12">I95</f>
        <v>100</v>
      </c>
      <c r="K95" s="2"/>
      <c r="L95" s="34" t="s">
        <v>142</v>
      </c>
      <c r="M95" s="131"/>
    </row>
    <row r="96" spans="1:13" ht="47.25" x14ac:dyDescent="0.25">
      <c r="A96" s="119"/>
      <c r="B96" s="156"/>
      <c r="C96" s="155"/>
      <c r="D96" s="53" t="s">
        <v>14</v>
      </c>
      <c r="E96" s="102" t="s">
        <v>143</v>
      </c>
      <c r="F96" s="41" t="s">
        <v>19</v>
      </c>
      <c r="G96" s="23">
        <v>48</v>
      </c>
      <c r="H96" s="23">
        <v>48</v>
      </c>
      <c r="I96" s="100">
        <f t="shared" si="11"/>
        <v>100</v>
      </c>
      <c r="J96" s="100">
        <f t="shared" si="12"/>
        <v>100</v>
      </c>
      <c r="K96" s="2"/>
      <c r="L96" s="34" t="s">
        <v>142</v>
      </c>
      <c r="M96" s="131"/>
    </row>
    <row r="97" spans="1:13" ht="23.25" customHeight="1" x14ac:dyDescent="0.25">
      <c r="A97" s="119"/>
      <c r="B97" s="156"/>
      <c r="C97" s="155"/>
      <c r="D97" s="119" t="s">
        <v>20</v>
      </c>
      <c r="E97" s="201" t="s">
        <v>60</v>
      </c>
      <c r="F97" s="23" t="s">
        <v>30</v>
      </c>
      <c r="G97" s="23">
        <v>1880</v>
      </c>
      <c r="H97" s="23">
        <v>1936</v>
      </c>
      <c r="I97" s="100">
        <f t="shared" si="3"/>
        <v>102.97872340425531</v>
      </c>
      <c r="J97" s="113">
        <f>(I97+I98)/2</f>
        <v>101.22062054229738</v>
      </c>
      <c r="K97" s="2"/>
      <c r="L97" s="109" t="s">
        <v>138</v>
      </c>
      <c r="M97" s="131"/>
    </row>
    <row r="98" spans="1:13" ht="59.25" customHeight="1" x14ac:dyDescent="0.25">
      <c r="A98" s="119"/>
      <c r="B98" s="156"/>
      <c r="C98" s="155"/>
      <c r="D98" s="119"/>
      <c r="E98" s="202"/>
      <c r="F98" s="23" t="s">
        <v>29</v>
      </c>
      <c r="G98" s="23">
        <v>3535</v>
      </c>
      <c r="H98" s="23">
        <v>3516</v>
      </c>
      <c r="I98" s="100">
        <f t="shared" si="3"/>
        <v>99.46251768033946</v>
      </c>
      <c r="J98" s="114"/>
      <c r="K98" s="2"/>
      <c r="L98" s="108"/>
      <c r="M98" s="131"/>
    </row>
    <row r="99" spans="1:13" ht="64.5" customHeight="1" x14ac:dyDescent="0.25">
      <c r="A99" s="119"/>
      <c r="B99" s="156"/>
      <c r="C99" s="155"/>
      <c r="D99" s="58" t="s">
        <v>14</v>
      </c>
      <c r="E99" s="205" t="s">
        <v>144</v>
      </c>
      <c r="F99" s="41" t="s">
        <v>145</v>
      </c>
      <c r="G99" s="23">
        <v>130</v>
      </c>
      <c r="H99" s="23">
        <v>130</v>
      </c>
      <c r="I99" s="100">
        <f t="shared" ref="I99" si="13">H99/G99*100</f>
        <v>100</v>
      </c>
      <c r="J99" s="77">
        <f>I99</f>
        <v>100</v>
      </c>
      <c r="K99" s="2"/>
      <c r="L99" s="3" t="s">
        <v>129</v>
      </c>
      <c r="M99" s="131"/>
    </row>
    <row r="100" spans="1:13" ht="18" customHeight="1" x14ac:dyDescent="0.25">
      <c r="A100" s="119"/>
      <c r="B100" s="156"/>
      <c r="C100" s="155"/>
      <c r="D100" s="119" t="s">
        <v>20</v>
      </c>
      <c r="E100" s="198" t="s">
        <v>163</v>
      </c>
      <c r="F100" s="23" t="s">
        <v>30</v>
      </c>
      <c r="G100" s="23">
        <v>1238</v>
      </c>
      <c r="H100" s="23">
        <v>1165</v>
      </c>
      <c r="I100" s="100">
        <f t="shared" si="3"/>
        <v>94.103392568659132</v>
      </c>
      <c r="J100" s="113">
        <f>(I100+I101)/2</f>
        <v>95.538628884054461</v>
      </c>
      <c r="K100" s="2"/>
      <c r="L100" s="109" t="s">
        <v>146</v>
      </c>
      <c r="M100" s="131"/>
    </row>
    <row r="101" spans="1:13" ht="45.75" customHeight="1" x14ac:dyDescent="0.25">
      <c r="A101" s="119"/>
      <c r="B101" s="156"/>
      <c r="C101" s="155"/>
      <c r="D101" s="119"/>
      <c r="E101" s="198"/>
      <c r="F101" s="23" t="s">
        <v>29</v>
      </c>
      <c r="G101" s="23">
        <v>727</v>
      </c>
      <c r="H101" s="23">
        <v>705</v>
      </c>
      <c r="I101" s="100">
        <f t="shared" si="3"/>
        <v>96.97386519944979</v>
      </c>
      <c r="J101" s="114"/>
      <c r="K101" s="2"/>
      <c r="L101" s="107"/>
      <c r="M101" s="131"/>
    </row>
    <row r="102" spans="1:13" ht="194.25" customHeight="1" x14ac:dyDescent="0.25">
      <c r="A102" s="119"/>
      <c r="B102" s="12" t="s">
        <v>62</v>
      </c>
      <c r="C102" s="54" t="s">
        <v>2</v>
      </c>
      <c r="D102" s="58" t="s">
        <v>20</v>
      </c>
      <c r="E102" s="56" t="s">
        <v>63</v>
      </c>
      <c r="F102" s="23" t="s">
        <v>29</v>
      </c>
      <c r="G102" s="23">
        <v>15</v>
      </c>
      <c r="H102" s="23">
        <v>15</v>
      </c>
      <c r="I102" s="100">
        <f t="shared" si="3"/>
        <v>100</v>
      </c>
      <c r="J102" s="72">
        <f>I102</f>
        <v>100</v>
      </c>
      <c r="K102" s="32"/>
      <c r="L102" s="107"/>
      <c r="M102" s="131"/>
    </row>
    <row r="103" spans="1:13" ht="110.25" x14ac:dyDescent="0.25">
      <c r="A103" s="119"/>
      <c r="B103" s="12" t="s">
        <v>64</v>
      </c>
      <c r="C103" s="54" t="s">
        <v>2</v>
      </c>
      <c r="D103" s="58" t="s">
        <v>20</v>
      </c>
      <c r="E103" s="56" t="s">
        <v>65</v>
      </c>
      <c r="F103" s="41" t="s">
        <v>24</v>
      </c>
      <c r="G103" s="23">
        <v>250</v>
      </c>
      <c r="H103" s="23">
        <v>242</v>
      </c>
      <c r="I103" s="100">
        <f>H103/G103*100</f>
        <v>96.8</v>
      </c>
      <c r="J103" s="72">
        <f t="shared" ref="J103:J106" si="14">I103</f>
        <v>96.8</v>
      </c>
      <c r="K103" s="32"/>
      <c r="L103" s="107"/>
      <c r="M103" s="131"/>
    </row>
    <row r="104" spans="1:13" ht="30" customHeight="1" x14ac:dyDescent="0.25">
      <c r="A104" s="119"/>
      <c r="B104" s="147" t="s">
        <v>162</v>
      </c>
      <c r="C104" s="149" t="s">
        <v>2</v>
      </c>
      <c r="D104" s="58" t="s">
        <v>20</v>
      </c>
      <c r="E104" s="5" t="s">
        <v>167</v>
      </c>
      <c r="F104" s="23" t="s">
        <v>37</v>
      </c>
      <c r="G104" s="23">
        <v>10200</v>
      </c>
      <c r="H104" s="23">
        <v>9682</v>
      </c>
      <c r="I104" s="100">
        <f t="shared" si="3"/>
        <v>94.921568627450981</v>
      </c>
      <c r="J104" s="72">
        <f t="shared" si="14"/>
        <v>94.921568627450981</v>
      </c>
      <c r="K104" s="109"/>
      <c r="L104" s="107"/>
      <c r="M104" s="131"/>
    </row>
    <row r="105" spans="1:13" ht="40.5" customHeight="1" x14ac:dyDescent="0.25">
      <c r="A105" s="119"/>
      <c r="B105" s="148"/>
      <c r="C105" s="129"/>
      <c r="D105" s="58" t="s">
        <v>20</v>
      </c>
      <c r="E105" s="5" t="s">
        <v>66</v>
      </c>
      <c r="F105" s="23" t="s">
        <v>37</v>
      </c>
      <c r="G105" s="23">
        <v>3815</v>
      </c>
      <c r="H105" s="23">
        <v>3785</v>
      </c>
      <c r="I105" s="100">
        <f t="shared" si="3"/>
        <v>99.21363040629096</v>
      </c>
      <c r="J105" s="72">
        <f t="shared" si="14"/>
        <v>99.21363040629096</v>
      </c>
      <c r="K105" s="108"/>
      <c r="L105" s="108"/>
      <c r="M105" s="131"/>
    </row>
    <row r="106" spans="1:13" ht="30" x14ac:dyDescent="0.25">
      <c r="A106" s="119"/>
      <c r="B106" s="13" t="s">
        <v>67</v>
      </c>
      <c r="C106" s="54" t="s">
        <v>2</v>
      </c>
      <c r="D106" s="58" t="s">
        <v>20</v>
      </c>
      <c r="E106" s="5" t="s">
        <v>67</v>
      </c>
      <c r="F106" s="23" t="s">
        <v>68</v>
      </c>
      <c r="G106" s="23">
        <v>1150</v>
      </c>
      <c r="H106" s="23">
        <v>1064</v>
      </c>
      <c r="I106" s="100">
        <f t="shared" si="3"/>
        <v>92.521739130434781</v>
      </c>
      <c r="J106" s="72">
        <f t="shared" si="14"/>
        <v>92.521739130434781</v>
      </c>
      <c r="K106" s="3"/>
      <c r="L106" s="32" t="s">
        <v>150</v>
      </c>
      <c r="M106" s="132"/>
    </row>
    <row r="107" spans="1:13" ht="30" x14ac:dyDescent="0.25">
      <c r="A107" s="18"/>
      <c r="B107" s="140" t="s">
        <v>102</v>
      </c>
      <c r="C107" s="142" t="s">
        <v>2</v>
      </c>
      <c r="D107" s="49" t="s">
        <v>14</v>
      </c>
      <c r="E107" s="62"/>
      <c r="F107" s="40"/>
      <c r="G107" s="23"/>
      <c r="H107" s="23"/>
      <c r="I107" s="100"/>
      <c r="J107" s="72">
        <v>100</v>
      </c>
      <c r="K107" s="2"/>
      <c r="L107" s="2"/>
      <c r="M107" s="2"/>
    </row>
    <row r="108" spans="1:13" ht="30" x14ac:dyDescent="0.25">
      <c r="A108" s="18"/>
      <c r="B108" s="141"/>
      <c r="C108" s="143"/>
      <c r="D108" s="49" t="s">
        <v>20</v>
      </c>
      <c r="E108" s="62"/>
      <c r="F108" s="40"/>
      <c r="G108" s="23"/>
      <c r="H108" s="23"/>
      <c r="I108" s="100"/>
      <c r="J108" s="72">
        <f>(I90+I89+I92+I93+I97+I98+I100+I101+I102+I103+I104+I105+I106)/13</f>
        <v>102.13025010232708</v>
      </c>
      <c r="K108" s="2"/>
      <c r="L108" s="2"/>
      <c r="M108" s="2"/>
    </row>
    <row r="109" spans="1:13" ht="63.75" customHeight="1" x14ac:dyDescent="0.25">
      <c r="A109" s="119" t="s">
        <v>75</v>
      </c>
      <c r="B109" s="144" t="s">
        <v>180</v>
      </c>
      <c r="C109" s="155" t="s">
        <v>2</v>
      </c>
      <c r="D109" s="51" t="s">
        <v>14</v>
      </c>
      <c r="E109" s="56" t="s">
        <v>137</v>
      </c>
      <c r="F109" s="41" t="s">
        <v>19</v>
      </c>
      <c r="G109" s="23">
        <v>90</v>
      </c>
      <c r="H109" s="23">
        <v>90</v>
      </c>
      <c r="I109" s="100">
        <f t="shared" ref="I109" si="15">H109/G109*100</f>
        <v>100</v>
      </c>
      <c r="J109" s="77">
        <f>I109</f>
        <v>100</v>
      </c>
      <c r="K109" s="2"/>
      <c r="L109" s="185" t="s">
        <v>138</v>
      </c>
      <c r="M109" s="120">
        <f>(J109+J110+J112+J113+J114+J115+J117+J118+J120+J121+J122+J123+J124+J126)/14</f>
        <v>102.92119810150827</v>
      </c>
    </row>
    <row r="110" spans="1:13" ht="21.75" customHeight="1" x14ac:dyDescent="0.25">
      <c r="A110" s="119"/>
      <c r="B110" s="144"/>
      <c r="C110" s="155"/>
      <c r="D110" s="119" t="s">
        <v>20</v>
      </c>
      <c r="E110" s="151" t="s">
        <v>58</v>
      </c>
      <c r="F110" s="23" t="s">
        <v>30</v>
      </c>
      <c r="G110" s="23">
        <v>1341</v>
      </c>
      <c r="H110" s="23">
        <v>1373</v>
      </c>
      <c r="I110" s="100">
        <f t="shared" si="3"/>
        <v>102.38627889634601</v>
      </c>
      <c r="J110" s="113">
        <f>(I110+I111)/2</f>
        <v>101.19313944817301</v>
      </c>
      <c r="K110" s="109"/>
      <c r="L110" s="186"/>
      <c r="M110" s="121"/>
    </row>
    <row r="111" spans="1:13" ht="24.75" customHeight="1" x14ac:dyDescent="0.25">
      <c r="A111" s="119"/>
      <c r="B111" s="144"/>
      <c r="C111" s="155"/>
      <c r="D111" s="119"/>
      <c r="E111" s="152"/>
      <c r="F111" s="23" t="s">
        <v>29</v>
      </c>
      <c r="G111" s="23">
        <v>3576</v>
      </c>
      <c r="H111" s="23">
        <v>3576</v>
      </c>
      <c r="I111" s="100">
        <f t="shared" si="3"/>
        <v>100</v>
      </c>
      <c r="J111" s="114"/>
      <c r="K111" s="108"/>
      <c r="L111" s="187"/>
      <c r="M111" s="121"/>
    </row>
    <row r="112" spans="1:13" ht="45.75" customHeight="1" x14ac:dyDescent="0.25">
      <c r="A112" s="119"/>
      <c r="B112" s="144"/>
      <c r="C112" s="155"/>
      <c r="D112" s="96" t="s">
        <v>14</v>
      </c>
      <c r="E112" s="45" t="s">
        <v>139</v>
      </c>
      <c r="F112" s="54" t="s">
        <v>19</v>
      </c>
      <c r="G112" s="23">
        <v>3</v>
      </c>
      <c r="H112" s="23">
        <v>3</v>
      </c>
      <c r="I112" s="100">
        <f t="shared" si="3"/>
        <v>100</v>
      </c>
      <c r="J112" s="100">
        <f>I112</f>
        <v>100</v>
      </c>
      <c r="K112" s="2"/>
      <c r="L112" s="29" t="s">
        <v>140</v>
      </c>
      <c r="M112" s="121"/>
    </row>
    <row r="113" spans="1:13" ht="63" customHeight="1" x14ac:dyDescent="0.25">
      <c r="A113" s="119"/>
      <c r="B113" s="144"/>
      <c r="C113" s="155"/>
      <c r="D113" s="96" t="s">
        <v>14</v>
      </c>
      <c r="E113" s="56" t="s">
        <v>141</v>
      </c>
      <c r="F113" s="58" t="s">
        <v>19</v>
      </c>
      <c r="G113" s="23">
        <v>56</v>
      </c>
      <c r="H113" s="23">
        <v>56</v>
      </c>
      <c r="I113" s="100">
        <f t="shared" si="3"/>
        <v>100</v>
      </c>
      <c r="J113" s="100">
        <f t="shared" ref="J113:J114" si="16">I113</f>
        <v>100</v>
      </c>
      <c r="K113" s="2"/>
      <c r="L113" s="137" t="s">
        <v>142</v>
      </c>
      <c r="M113" s="121"/>
    </row>
    <row r="114" spans="1:13" ht="63" customHeight="1" x14ac:dyDescent="0.25">
      <c r="A114" s="119"/>
      <c r="B114" s="144"/>
      <c r="C114" s="155"/>
      <c r="D114" s="53" t="s">
        <v>14</v>
      </c>
      <c r="E114" s="56" t="s">
        <v>143</v>
      </c>
      <c r="F114" s="58" t="s">
        <v>19</v>
      </c>
      <c r="G114" s="23">
        <v>48</v>
      </c>
      <c r="H114" s="23">
        <v>48</v>
      </c>
      <c r="I114" s="100">
        <f t="shared" si="3"/>
        <v>100</v>
      </c>
      <c r="J114" s="100">
        <f t="shared" si="16"/>
        <v>100</v>
      </c>
      <c r="K114" s="2"/>
      <c r="L114" s="138"/>
      <c r="M114" s="121"/>
    </row>
    <row r="115" spans="1:13" ht="27" customHeight="1" x14ac:dyDescent="0.25">
      <c r="A115" s="119"/>
      <c r="B115" s="144"/>
      <c r="C115" s="155"/>
      <c r="D115" s="119" t="s">
        <v>20</v>
      </c>
      <c r="E115" s="153" t="s">
        <v>60</v>
      </c>
      <c r="F115" s="23" t="s">
        <v>30</v>
      </c>
      <c r="G115" s="23">
        <v>3760</v>
      </c>
      <c r="H115" s="23">
        <v>4488</v>
      </c>
      <c r="I115" s="100">
        <f t="shared" si="3"/>
        <v>119.36170212765957</v>
      </c>
      <c r="J115" s="113">
        <f>(I115+I116)/2</f>
        <v>109.82269503546098</v>
      </c>
      <c r="K115" s="109"/>
      <c r="L115" s="138"/>
      <c r="M115" s="121"/>
    </row>
    <row r="116" spans="1:13" ht="32.25" customHeight="1" x14ac:dyDescent="0.25">
      <c r="A116" s="119"/>
      <c r="B116" s="144"/>
      <c r="C116" s="155"/>
      <c r="D116" s="119"/>
      <c r="E116" s="153"/>
      <c r="F116" s="23" t="s">
        <v>29</v>
      </c>
      <c r="G116" s="23">
        <v>11280</v>
      </c>
      <c r="H116" s="23">
        <v>11312</v>
      </c>
      <c r="I116" s="100">
        <f t="shared" si="3"/>
        <v>100.28368794326241</v>
      </c>
      <c r="J116" s="114"/>
      <c r="K116" s="108"/>
      <c r="L116" s="139"/>
      <c r="M116" s="121"/>
    </row>
    <row r="117" spans="1:13" ht="67.5" customHeight="1" x14ac:dyDescent="0.25">
      <c r="A117" s="119"/>
      <c r="B117" s="144"/>
      <c r="C117" s="155"/>
      <c r="D117" s="58" t="s">
        <v>14</v>
      </c>
      <c r="E117" s="46" t="s">
        <v>144</v>
      </c>
      <c r="F117" s="41" t="s">
        <v>145</v>
      </c>
      <c r="G117" s="23">
        <v>130</v>
      </c>
      <c r="H117" s="23">
        <v>130</v>
      </c>
      <c r="I117" s="100">
        <f t="shared" si="3"/>
        <v>100</v>
      </c>
      <c r="J117" s="77">
        <f>I117</f>
        <v>100</v>
      </c>
      <c r="K117" s="2"/>
      <c r="L117" s="38" t="s">
        <v>129</v>
      </c>
      <c r="M117" s="121"/>
    </row>
    <row r="118" spans="1:13" ht="34.5" customHeight="1" x14ac:dyDescent="0.25">
      <c r="A118" s="119"/>
      <c r="B118" s="144"/>
      <c r="C118" s="155"/>
      <c r="D118" s="119" t="s">
        <v>20</v>
      </c>
      <c r="E118" s="154" t="s">
        <v>163</v>
      </c>
      <c r="F118" s="23" t="s">
        <v>30</v>
      </c>
      <c r="G118" s="23">
        <v>4125</v>
      </c>
      <c r="H118" s="23">
        <v>4125</v>
      </c>
      <c r="I118" s="100">
        <f t="shared" si="3"/>
        <v>100</v>
      </c>
      <c r="J118" s="113">
        <f>(I118+I119)/2</f>
        <v>100</v>
      </c>
      <c r="K118" s="2"/>
      <c r="L118" s="109" t="s">
        <v>146</v>
      </c>
      <c r="M118" s="121"/>
    </row>
    <row r="119" spans="1:13" ht="26.25" customHeight="1" x14ac:dyDescent="0.25">
      <c r="A119" s="119"/>
      <c r="B119" s="144"/>
      <c r="C119" s="155"/>
      <c r="D119" s="119"/>
      <c r="E119" s="154"/>
      <c r="F119" s="23" t="s">
        <v>29</v>
      </c>
      <c r="G119" s="23">
        <v>5047</v>
      </c>
      <c r="H119" s="23">
        <v>5047</v>
      </c>
      <c r="I119" s="100">
        <f t="shared" si="3"/>
        <v>100</v>
      </c>
      <c r="J119" s="114"/>
      <c r="K119" s="2"/>
      <c r="L119" s="107"/>
      <c r="M119" s="121"/>
    </row>
    <row r="120" spans="1:13" ht="30" x14ac:dyDescent="0.25">
      <c r="A120" s="119"/>
      <c r="B120" s="144"/>
      <c r="C120" s="155"/>
      <c r="D120" s="58" t="s">
        <v>20</v>
      </c>
      <c r="E120" s="56" t="s">
        <v>76</v>
      </c>
      <c r="F120" s="23" t="s">
        <v>29</v>
      </c>
      <c r="G120" s="23">
        <v>5091</v>
      </c>
      <c r="H120" s="23">
        <v>5817</v>
      </c>
      <c r="I120" s="100">
        <f t="shared" si="3"/>
        <v>114.26045963464939</v>
      </c>
      <c r="J120" s="72">
        <f>I120</f>
        <v>114.26045963464939</v>
      </c>
      <c r="K120" s="2"/>
      <c r="L120" s="108"/>
      <c r="M120" s="121"/>
    </row>
    <row r="121" spans="1:13" ht="191.25" customHeight="1" x14ac:dyDescent="0.25">
      <c r="A121" s="119"/>
      <c r="B121" s="12" t="s">
        <v>62</v>
      </c>
      <c r="C121" s="54" t="s">
        <v>2</v>
      </c>
      <c r="D121" s="58" t="s">
        <v>20</v>
      </c>
      <c r="E121" s="56" t="s">
        <v>63</v>
      </c>
      <c r="F121" s="23" t="s">
        <v>29</v>
      </c>
      <c r="G121" s="23">
        <v>900</v>
      </c>
      <c r="H121" s="23">
        <v>900</v>
      </c>
      <c r="I121" s="100">
        <f t="shared" si="3"/>
        <v>100</v>
      </c>
      <c r="J121" s="72">
        <f>I121</f>
        <v>100</v>
      </c>
      <c r="K121" s="2"/>
      <c r="L121" s="119" t="s">
        <v>146</v>
      </c>
      <c r="M121" s="121"/>
    </row>
    <row r="122" spans="1:13" ht="78.75" x14ac:dyDescent="0.25">
      <c r="A122" s="119"/>
      <c r="B122" s="12" t="s">
        <v>164</v>
      </c>
      <c r="C122" s="54" t="s">
        <v>2</v>
      </c>
      <c r="D122" s="58" t="s">
        <v>20</v>
      </c>
      <c r="E122" s="56" t="s">
        <v>165</v>
      </c>
      <c r="F122" s="195" t="s">
        <v>161</v>
      </c>
      <c r="G122" s="23">
        <v>60</v>
      </c>
      <c r="H122" s="23">
        <v>60</v>
      </c>
      <c r="I122" s="100">
        <f t="shared" si="3"/>
        <v>100</v>
      </c>
      <c r="J122" s="100">
        <f>I122</f>
        <v>100</v>
      </c>
      <c r="K122" s="38"/>
      <c r="L122" s="119"/>
      <c r="M122" s="121"/>
    </row>
    <row r="123" spans="1:13" ht="110.25" x14ac:dyDescent="0.25">
      <c r="A123" s="119"/>
      <c r="B123" s="12" t="s">
        <v>64</v>
      </c>
      <c r="C123" s="54" t="s">
        <v>2</v>
      </c>
      <c r="D123" s="58" t="s">
        <v>20</v>
      </c>
      <c r="E123" s="56" t="s">
        <v>65</v>
      </c>
      <c r="F123" s="41" t="s">
        <v>24</v>
      </c>
      <c r="G123" s="23">
        <v>675</v>
      </c>
      <c r="H123" s="23">
        <v>764</v>
      </c>
      <c r="I123" s="100">
        <f t="shared" ref="I123:I185" si="17">H123/G123*100</f>
        <v>113.18518518518519</v>
      </c>
      <c r="J123" s="72">
        <f>I123</f>
        <v>113.18518518518519</v>
      </c>
      <c r="K123" s="38"/>
      <c r="L123" s="119"/>
      <c r="M123" s="121"/>
    </row>
    <row r="124" spans="1:13" ht="30" x14ac:dyDescent="0.25">
      <c r="A124" s="119"/>
      <c r="B124" s="147" t="s">
        <v>162</v>
      </c>
      <c r="C124" s="149" t="s">
        <v>2</v>
      </c>
      <c r="D124" s="58" t="s">
        <v>20</v>
      </c>
      <c r="E124" s="5" t="s">
        <v>167</v>
      </c>
      <c r="F124" s="23" t="s">
        <v>37</v>
      </c>
      <c r="G124" s="23">
        <v>8500</v>
      </c>
      <c r="H124" s="23">
        <v>8739</v>
      </c>
      <c r="I124" s="100">
        <f t="shared" si="17"/>
        <v>102.81176470588235</v>
      </c>
      <c r="J124" s="110">
        <f>(I124+I125)/2</f>
        <v>102.43529411764706</v>
      </c>
      <c r="K124" s="2"/>
      <c r="L124" s="119"/>
      <c r="M124" s="121"/>
    </row>
    <row r="125" spans="1:13" ht="34.5" customHeight="1" x14ac:dyDescent="0.25">
      <c r="A125" s="119"/>
      <c r="B125" s="148"/>
      <c r="C125" s="129"/>
      <c r="D125" s="58" t="s">
        <v>20</v>
      </c>
      <c r="E125" s="5" t="s">
        <v>66</v>
      </c>
      <c r="F125" s="23" t="s">
        <v>37</v>
      </c>
      <c r="G125" s="23">
        <v>15300</v>
      </c>
      <c r="H125" s="23">
        <v>15615</v>
      </c>
      <c r="I125" s="100">
        <f t="shared" si="17"/>
        <v>102.05882352941175</v>
      </c>
      <c r="J125" s="111"/>
      <c r="K125" s="2"/>
      <c r="L125" s="119"/>
      <c r="M125" s="121"/>
    </row>
    <row r="126" spans="1:13" ht="30" x14ac:dyDescent="0.25">
      <c r="A126" s="119"/>
      <c r="B126" s="13" t="s">
        <v>67</v>
      </c>
      <c r="C126" s="54" t="s">
        <v>2</v>
      </c>
      <c r="D126" s="58" t="s">
        <v>20</v>
      </c>
      <c r="E126" s="5" t="s">
        <v>67</v>
      </c>
      <c r="F126" s="23" t="s">
        <v>68</v>
      </c>
      <c r="G126" s="23">
        <v>3200</v>
      </c>
      <c r="H126" s="23">
        <v>3200</v>
      </c>
      <c r="I126" s="100">
        <f t="shared" si="17"/>
        <v>100</v>
      </c>
      <c r="J126" s="72">
        <f>I126</f>
        <v>100</v>
      </c>
      <c r="K126" s="38"/>
      <c r="L126" s="38" t="s">
        <v>150</v>
      </c>
      <c r="M126" s="122"/>
    </row>
    <row r="127" spans="1:13" ht="30" x14ac:dyDescent="0.25">
      <c r="A127" s="17"/>
      <c r="B127" s="140" t="s">
        <v>102</v>
      </c>
      <c r="C127" s="142" t="s">
        <v>2</v>
      </c>
      <c r="D127" s="49" t="s">
        <v>14</v>
      </c>
      <c r="E127" s="62"/>
      <c r="F127" s="40"/>
      <c r="G127" s="23"/>
      <c r="H127" s="23"/>
      <c r="I127" s="100"/>
      <c r="J127" s="72">
        <v>100</v>
      </c>
      <c r="K127" s="2"/>
      <c r="L127" s="2"/>
      <c r="M127" s="2"/>
    </row>
    <row r="128" spans="1:13" ht="30" x14ac:dyDescent="0.25">
      <c r="A128" s="17"/>
      <c r="B128" s="141"/>
      <c r="C128" s="143"/>
      <c r="D128" s="49" t="s">
        <v>20</v>
      </c>
      <c r="E128" s="62"/>
      <c r="F128" s="40"/>
      <c r="G128" s="23"/>
      <c r="H128" s="23"/>
      <c r="I128" s="100"/>
      <c r="J128" s="72">
        <f>(I110+I111+I115+I116+I118+I119+I120+I121+I122+I123+I124+I125+I126)/13</f>
        <v>104.18060784787666</v>
      </c>
      <c r="K128" s="2"/>
      <c r="L128" s="2"/>
      <c r="M128" s="2"/>
    </row>
    <row r="129" spans="1:13" ht="60" customHeight="1" x14ac:dyDescent="0.25">
      <c r="A129" s="150" t="s">
        <v>77</v>
      </c>
      <c r="B129" s="160" t="s">
        <v>181</v>
      </c>
      <c r="C129" s="149" t="s">
        <v>2</v>
      </c>
      <c r="D129" s="51" t="s">
        <v>14</v>
      </c>
      <c r="E129" s="56" t="s">
        <v>137</v>
      </c>
      <c r="F129" s="41" t="s">
        <v>19</v>
      </c>
      <c r="G129" s="23">
        <v>90</v>
      </c>
      <c r="H129" s="23">
        <v>90</v>
      </c>
      <c r="I129" s="100">
        <f t="shared" ref="I129" si="18">H129/G129*100</f>
        <v>100</v>
      </c>
      <c r="J129" s="77">
        <f>I129</f>
        <v>100</v>
      </c>
      <c r="K129" s="2"/>
      <c r="L129" s="109" t="s">
        <v>138</v>
      </c>
      <c r="M129" s="130">
        <f>(J129+J130+J132+J133+J134+J135+J137+J138+J141+J142+J143+J140)/12</f>
        <v>99.371007516405641</v>
      </c>
    </row>
    <row r="130" spans="1:13" ht="30" customHeight="1" x14ac:dyDescent="0.25">
      <c r="A130" s="150"/>
      <c r="B130" s="161"/>
      <c r="C130" s="128"/>
      <c r="D130" s="119" t="s">
        <v>20</v>
      </c>
      <c r="E130" s="154" t="s">
        <v>58</v>
      </c>
      <c r="F130" s="23" t="s">
        <v>30</v>
      </c>
      <c r="G130" s="23">
        <v>345</v>
      </c>
      <c r="H130" s="23">
        <v>346</v>
      </c>
      <c r="I130" s="100">
        <f t="shared" si="17"/>
        <v>100.28985507246378</v>
      </c>
      <c r="J130" s="110">
        <f>(I130+I131)/2</f>
        <v>104.25827305725565</v>
      </c>
      <c r="K130" s="109"/>
      <c r="L130" s="107"/>
      <c r="M130" s="131"/>
    </row>
    <row r="131" spans="1:13" ht="21" customHeight="1" x14ac:dyDescent="0.25">
      <c r="A131" s="150"/>
      <c r="B131" s="161"/>
      <c r="C131" s="128"/>
      <c r="D131" s="119"/>
      <c r="E131" s="154"/>
      <c r="F131" s="23" t="s">
        <v>29</v>
      </c>
      <c r="G131" s="23">
        <v>1094</v>
      </c>
      <c r="H131" s="23">
        <v>1184</v>
      </c>
      <c r="I131" s="100">
        <f t="shared" si="17"/>
        <v>108.22669104204753</v>
      </c>
      <c r="J131" s="111"/>
      <c r="K131" s="108"/>
      <c r="L131" s="108"/>
      <c r="M131" s="131"/>
    </row>
    <row r="132" spans="1:13" ht="45" x14ac:dyDescent="0.25">
      <c r="A132" s="150"/>
      <c r="B132" s="161"/>
      <c r="C132" s="128"/>
      <c r="D132" s="85" t="s">
        <v>14</v>
      </c>
      <c r="E132" s="45" t="s">
        <v>139</v>
      </c>
      <c r="F132" s="23" t="s">
        <v>19</v>
      </c>
      <c r="G132" s="23">
        <v>3</v>
      </c>
      <c r="H132" s="23">
        <v>3</v>
      </c>
      <c r="I132" s="100">
        <f t="shared" si="17"/>
        <v>100</v>
      </c>
      <c r="J132" s="100">
        <f>I132</f>
        <v>100</v>
      </c>
      <c r="K132" s="2"/>
      <c r="L132" s="29" t="s">
        <v>140</v>
      </c>
      <c r="M132" s="131"/>
    </row>
    <row r="133" spans="1:13" ht="47.25" x14ac:dyDescent="0.25">
      <c r="A133" s="150"/>
      <c r="B133" s="161"/>
      <c r="C133" s="128"/>
      <c r="D133" s="85" t="s">
        <v>14</v>
      </c>
      <c r="E133" s="86" t="s">
        <v>141</v>
      </c>
      <c r="F133" s="41" t="s">
        <v>19</v>
      </c>
      <c r="G133" s="23">
        <v>56</v>
      </c>
      <c r="H133" s="23">
        <v>56</v>
      </c>
      <c r="I133" s="100">
        <f t="shared" si="17"/>
        <v>100</v>
      </c>
      <c r="J133" s="100">
        <f t="shared" ref="J133:J134" si="19">I133</f>
        <v>100</v>
      </c>
      <c r="K133" s="2"/>
      <c r="L133" s="34" t="s">
        <v>142</v>
      </c>
      <c r="M133" s="131"/>
    </row>
    <row r="134" spans="1:13" ht="47.25" x14ac:dyDescent="0.25">
      <c r="A134" s="150"/>
      <c r="B134" s="161"/>
      <c r="C134" s="128"/>
      <c r="D134" s="53" t="s">
        <v>14</v>
      </c>
      <c r="E134" s="86" t="s">
        <v>143</v>
      </c>
      <c r="F134" s="41" t="s">
        <v>19</v>
      </c>
      <c r="G134" s="23">
        <v>48</v>
      </c>
      <c r="H134" s="23">
        <v>48</v>
      </c>
      <c r="I134" s="100">
        <f t="shared" si="17"/>
        <v>100</v>
      </c>
      <c r="J134" s="100">
        <f t="shared" si="19"/>
        <v>100</v>
      </c>
      <c r="K134" s="2"/>
      <c r="L134" s="34" t="s">
        <v>142</v>
      </c>
      <c r="M134" s="131"/>
    </row>
    <row r="135" spans="1:13" ht="27" customHeight="1" x14ac:dyDescent="0.25">
      <c r="A135" s="150"/>
      <c r="B135" s="161"/>
      <c r="C135" s="128"/>
      <c r="D135" s="119" t="s">
        <v>20</v>
      </c>
      <c r="E135" s="153" t="s">
        <v>60</v>
      </c>
      <c r="F135" s="23" t="s">
        <v>30</v>
      </c>
      <c r="G135" s="23">
        <v>3060</v>
      </c>
      <c r="H135" s="23">
        <v>3345</v>
      </c>
      <c r="I135" s="100">
        <f t="shared" si="17"/>
        <v>109.31372549019606</v>
      </c>
      <c r="J135" s="110">
        <f>(I135+I136)/2</f>
        <v>104.67159751916483</v>
      </c>
      <c r="K135" s="109"/>
      <c r="L135" s="109" t="s">
        <v>146</v>
      </c>
      <c r="M135" s="131"/>
    </row>
    <row r="136" spans="1:13" ht="30.75" customHeight="1" x14ac:dyDescent="0.25">
      <c r="A136" s="150"/>
      <c r="B136" s="161"/>
      <c r="C136" s="128"/>
      <c r="D136" s="119"/>
      <c r="E136" s="153"/>
      <c r="F136" s="23" t="s">
        <v>29</v>
      </c>
      <c r="G136" s="23">
        <v>10180</v>
      </c>
      <c r="H136" s="23">
        <v>10183</v>
      </c>
      <c r="I136" s="100">
        <f t="shared" si="17"/>
        <v>100.02946954813359</v>
      </c>
      <c r="J136" s="111"/>
      <c r="K136" s="108"/>
      <c r="L136" s="108"/>
      <c r="M136" s="131"/>
    </row>
    <row r="137" spans="1:13" ht="67.5" customHeight="1" x14ac:dyDescent="0.25">
      <c r="A137" s="150"/>
      <c r="B137" s="161"/>
      <c r="C137" s="128"/>
      <c r="D137" s="58" t="s">
        <v>14</v>
      </c>
      <c r="E137" s="46" t="s">
        <v>144</v>
      </c>
      <c r="F137" s="41" t="s">
        <v>145</v>
      </c>
      <c r="G137" s="23">
        <v>130</v>
      </c>
      <c r="H137" s="23">
        <v>130</v>
      </c>
      <c r="I137" s="100">
        <f t="shared" si="17"/>
        <v>100</v>
      </c>
      <c r="J137" s="77">
        <f>I137</f>
        <v>100</v>
      </c>
      <c r="K137" s="2"/>
      <c r="L137" s="3" t="s">
        <v>129</v>
      </c>
      <c r="M137" s="131"/>
    </row>
    <row r="138" spans="1:13" ht="18" customHeight="1" x14ac:dyDescent="0.25">
      <c r="A138" s="150"/>
      <c r="B138" s="161"/>
      <c r="C138" s="128"/>
      <c r="D138" s="119" t="s">
        <v>20</v>
      </c>
      <c r="E138" s="154" t="s">
        <v>163</v>
      </c>
      <c r="F138" s="23" t="s">
        <v>30</v>
      </c>
      <c r="G138" s="23">
        <v>1650</v>
      </c>
      <c r="H138" s="23">
        <v>1713</v>
      </c>
      <c r="I138" s="100">
        <f t="shared" si="17"/>
        <v>103.81818181818181</v>
      </c>
      <c r="J138" s="110">
        <f>(I138+I139)/2</f>
        <v>102.02078115480944</v>
      </c>
      <c r="K138" s="109"/>
      <c r="L138" s="109" t="s">
        <v>146</v>
      </c>
      <c r="M138" s="131"/>
    </row>
    <row r="139" spans="1:13" ht="54.75" customHeight="1" x14ac:dyDescent="0.25">
      <c r="A139" s="150"/>
      <c r="B139" s="161"/>
      <c r="C139" s="128"/>
      <c r="D139" s="119"/>
      <c r="E139" s="154"/>
      <c r="F139" s="23" t="s">
        <v>29</v>
      </c>
      <c r="G139" s="23">
        <v>2686</v>
      </c>
      <c r="H139" s="23">
        <v>2692</v>
      </c>
      <c r="I139" s="100">
        <f t="shared" si="17"/>
        <v>100.22338049143708</v>
      </c>
      <c r="J139" s="111"/>
      <c r="K139" s="108"/>
      <c r="L139" s="108"/>
      <c r="M139" s="131"/>
    </row>
    <row r="140" spans="1:13" ht="54.75" customHeight="1" x14ac:dyDescent="0.25">
      <c r="A140" s="150"/>
      <c r="B140" s="188"/>
      <c r="C140" s="129"/>
      <c r="D140" s="85" t="s">
        <v>20</v>
      </c>
      <c r="E140" s="86" t="s">
        <v>76</v>
      </c>
      <c r="F140" s="23" t="s">
        <v>29</v>
      </c>
      <c r="G140" s="23">
        <v>226</v>
      </c>
      <c r="H140" s="23">
        <v>239</v>
      </c>
      <c r="I140" s="100">
        <f t="shared" si="17"/>
        <v>105.75221238938053</v>
      </c>
      <c r="J140" s="90">
        <f>I140</f>
        <v>105.75221238938053</v>
      </c>
      <c r="K140" s="88"/>
      <c r="L140" s="88"/>
      <c r="M140" s="131"/>
    </row>
    <row r="141" spans="1:13" ht="197.25" customHeight="1" x14ac:dyDescent="0.25">
      <c r="A141" s="150"/>
      <c r="B141" s="12" t="s">
        <v>62</v>
      </c>
      <c r="C141" s="54" t="s">
        <v>2</v>
      </c>
      <c r="D141" s="58" t="s">
        <v>20</v>
      </c>
      <c r="E141" s="56" t="s">
        <v>63</v>
      </c>
      <c r="F141" s="23" t="s">
        <v>29</v>
      </c>
      <c r="G141" s="23">
        <v>1140</v>
      </c>
      <c r="H141" s="23">
        <v>1065</v>
      </c>
      <c r="I141" s="100">
        <f t="shared" si="17"/>
        <v>93.421052631578945</v>
      </c>
      <c r="J141" s="72">
        <f>I141</f>
        <v>93.421052631578945</v>
      </c>
      <c r="K141" s="2"/>
      <c r="L141" s="38" t="str">
        <f>L138</f>
        <v>Форма статистического наблюдения № 30</v>
      </c>
      <c r="M141" s="131"/>
    </row>
    <row r="142" spans="1:13" ht="110.25" x14ac:dyDescent="0.25">
      <c r="A142" s="150"/>
      <c r="B142" s="12" t="s">
        <v>64</v>
      </c>
      <c r="C142" s="54" t="s">
        <v>2</v>
      </c>
      <c r="D142" s="58" t="s">
        <v>20</v>
      </c>
      <c r="E142" s="56" t="s">
        <v>65</v>
      </c>
      <c r="F142" s="41" t="s">
        <v>24</v>
      </c>
      <c r="G142" s="23">
        <v>412</v>
      </c>
      <c r="H142" s="23">
        <v>339</v>
      </c>
      <c r="I142" s="100">
        <f t="shared" si="17"/>
        <v>82.28155339805825</v>
      </c>
      <c r="J142" s="72">
        <f>I142</f>
        <v>82.28155339805825</v>
      </c>
      <c r="K142" s="2"/>
      <c r="L142" s="38" t="str">
        <f>L141</f>
        <v>Форма статистического наблюдения № 30</v>
      </c>
      <c r="M142" s="131"/>
    </row>
    <row r="143" spans="1:13" ht="30" x14ac:dyDescent="0.25">
      <c r="A143" s="150"/>
      <c r="B143" s="13" t="s">
        <v>67</v>
      </c>
      <c r="C143" s="54" t="s">
        <v>2</v>
      </c>
      <c r="D143" s="58" t="s">
        <v>20</v>
      </c>
      <c r="E143" s="5" t="s">
        <v>67</v>
      </c>
      <c r="F143" s="23" t="s">
        <v>68</v>
      </c>
      <c r="G143" s="23">
        <v>4290</v>
      </c>
      <c r="H143" s="23">
        <v>4292</v>
      </c>
      <c r="I143" s="100">
        <f t="shared" si="17"/>
        <v>100.04662004662003</v>
      </c>
      <c r="J143" s="72">
        <f>I143</f>
        <v>100.04662004662003</v>
      </c>
      <c r="K143" s="2"/>
      <c r="L143" s="38" t="s">
        <v>150</v>
      </c>
      <c r="M143" s="131"/>
    </row>
    <row r="144" spans="1:13" ht="30" x14ac:dyDescent="0.25">
      <c r="A144" s="19"/>
      <c r="B144" s="140" t="s">
        <v>102</v>
      </c>
      <c r="C144" s="142" t="s">
        <v>2</v>
      </c>
      <c r="D144" s="49" t="s">
        <v>14</v>
      </c>
      <c r="E144" s="62"/>
      <c r="F144" s="40"/>
      <c r="G144" s="23"/>
      <c r="H144" s="23"/>
      <c r="I144" s="100"/>
      <c r="J144" s="72">
        <v>100</v>
      </c>
      <c r="K144" s="2"/>
      <c r="L144" s="2"/>
      <c r="M144" s="131"/>
    </row>
    <row r="145" spans="1:13" ht="30" x14ac:dyDescent="0.25">
      <c r="A145" s="19"/>
      <c r="B145" s="141"/>
      <c r="C145" s="143"/>
      <c r="D145" s="49" t="s">
        <v>20</v>
      </c>
      <c r="E145" s="62"/>
      <c r="F145" s="40"/>
      <c r="G145" s="23"/>
      <c r="H145" s="23"/>
      <c r="I145" s="100"/>
      <c r="J145" s="72">
        <f>(I130+I131+I135+I136+I138+I139+I141+I142+I143+I140)/10</f>
        <v>100.34027419280976</v>
      </c>
      <c r="K145" s="2"/>
      <c r="L145" s="2"/>
      <c r="M145" s="131"/>
    </row>
    <row r="146" spans="1:13" ht="67.5" customHeight="1" x14ac:dyDescent="0.25">
      <c r="A146" s="109" t="s">
        <v>79</v>
      </c>
      <c r="B146" s="144" t="s">
        <v>80</v>
      </c>
      <c r="C146" s="155" t="s">
        <v>2</v>
      </c>
      <c r="D146" s="51" t="s">
        <v>14</v>
      </c>
      <c r="E146" s="56" t="s">
        <v>137</v>
      </c>
      <c r="F146" s="41" t="s">
        <v>19</v>
      </c>
      <c r="G146" s="23">
        <v>90</v>
      </c>
      <c r="H146" s="23">
        <v>90</v>
      </c>
      <c r="I146" s="100">
        <f t="shared" ref="I146" si="20">H146/G146*100</f>
        <v>100</v>
      </c>
      <c r="J146" s="98">
        <f>I146</f>
        <v>100</v>
      </c>
      <c r="K146" s="2"/>
      <c r="L146" s="109" t="s">
        <v>138</v>
      </c>
      <c r="M146" s="133">
        <f>(J146+J147+J149+J150+J151+J153+J154+J156+J157)/9</f>
        <v>100.17737781867388</v>
      </c>
    </row>
    <row r="147" spans="1:13" ht="24.75" customHeight="1" x14ac:dyDescent="0.25">
      <c r="A147" s="107"/>
      <c r="B147" s="144"/>
      <c r="C147" s="155"/>
      <c r="D147" s="119" t="s">
        <v>20</v>
      </c>
      <c r="E147" s="154" t="s">
        <v>58</v>
      </c>
      <c r="F147" s="23" t="s">
        <v>30</v>
      </c>
      <c r="G147" s="23">
        <v>188</v>
      </c>
      <c r="H147" s="23">
        <v>188</v>
      </c>
      <c r="I147" s="100">
        <f t="shared" si="17"/>
        <v>100</v>
      </c>
      <c r="J147" s="110">
        <f>(I147+I148)/2</f>
        <v>100</v>
      </c>
      <c r="K147" s="2"/>
      <c r="L147" s="107"/>
      <c r="M147" s="133"/>
    </row>
    <row r="148" spans="1:13" ht="22.5" customHeight="1" x14ac:dyDescent="0.25">
      <c r="A148" s="107"/>
      <c r="B148" s="144"/>
      <c r="C148" s="155"/>
      <c r="D148" s="119"/>
      <c r="E148" s="154"/>
      <c r="F148" s="23" t="s">
        <v>29</v>
      </c>
      <c r="G148" s="23">
        <v>507</v>
      </c>
      <c r="H148" s="23">
        <v>507</v>
      </c>
      <c r="I148" s="100">
        <f t="shared" si="17"/>
        <v>100</v>
      </c>
      <c r="J148" s="111"/>
      <c r="K148" s="2"/>
      <c r="L148" s="108"/>
      <c r="M148" s="133"/>
    </row>
    <row r="149" spans="1:13" ht="45" x14ac:dyDescent="0.25">
      <c r="A149" s="107"/>
      <c r="B149" s="144"/>
      <c r="C149" s="155"/>
      <c r="D149" s="53" t="s">
        <v>14</v>
      </c>
      <c r="E149" s="86" t="s">
        <v>141</v>
      </c>
      <c r="F149" s="41" t="s">
        <v>19</v>
      </c>
      <c r="G149" s="23">
        <v>56</v>
      </c>
      <c r="H149" s="23">
        <v>56</v>
      </c>
      <c r="I149" s="100">
        <f t="shared" ref="I149:I150" si="21">H149/G149*100</f>
        <v>100</v>
      </c>
      <c r="J149" s="72">
        <f>I149</f>
        <v>100</v>
      </c>
      <c r="K149" s="2"/>
      <c r="L149" s="94" t="s">
        <v>142</v>
      </c>
      <c r="M149" s="133"/>
    </row>
    <row r="150" spans="1:13" ht="45" x14ac:dyDescent="0.25">
      <c r="A150" s="107"/>
      <c r="B150" s="144"/>
      <c r="C150" s="155"/>
      <c r="D150" s="53" t="s">
        <v>14</v>
      </c>
      <c r="E150" s="86" t="s">
        <v>143</v>
      </c>
      <c r="F150" s="41" t="s">
        <v>19</v>
      </c>
      <c r="G150" s="23">
        <v>48</v>
      </c>
      <c r="H150" s="23">
        <v>48</v>
      </c>
      <c r="I150" s="100">
        <f t="shared" si="21"/>
        <v>100</v>
      </c>
      <c r="J150" s="72">
        <f>I150</f>
        <v>100</v>
      </c>
      <c r="K150" s="2"/>
      <c r="L150" s="94" t="s">
        <v>142</v>
      </c>
      <c r="M150" s="133"/>
    </row>
    <row r="151" spans="1:13" ht="21.75" customHeight="1" x14ac:dyDescent="0.25">
      <c r="A151" s="107"/>
      <c r="B151" s="144"/>
      <c r="C151" s="155"/>
      <c r="D151" s="119" t="s">
        <v>20</v>
      </c>
      <c r="E151" s="153" t="s">
        <v>60</v>
      </c>
      <c r="F151" s="23" t="s">
        <v>30</v>
      </c>
      <c r="G151" s="23">
        <v>1410</v>
      </c>
      <c r="H151" s="23">
        <v>1412</v>
      </c>
      <c r="I151" s="100">
        <f t="shared" si="17"/>
        <v>100.14184397163119</v>
      </c>
      <c r="J151" s="110">
        <f>(I151+I152)/2</f>
        <v>100.22596074550552</v>
      </c>
      <c r="K151" s="2"/>
      <c r="L151" s="109" t="s">
        <v>146</v>
      </c>
      <c r="M151" s="133"/>
    </row>
    <row r="152" spans="1:13" ht="49.5" customHeight="1" x14ac:dyDescent="0.25">
      <c r="A152" s="107"/>
      <c r="B152" s="144"/>
      <c r="C152" s="155"/>
      <c r="D152" s="119"/>
      <c r="E152" s="153"/>
      <c r="F152" s="23" t="s">
        <v>29</v>
      </c>
      <c r="G152" s="23">
        <v>2580</v>
      </c>
      <c r="H152" s="23">
        <v>2588</v>
      </c>
      <c r="I152" s="100">
        <f t="shared" si="17"/>
        <v>100.31007751937983</v>
      </c>
      <c r="J152" s="111"/>
      <c r="K152" s="2"/>
      <c r="L152" s="108"/>
      <c r="M152" s="133"/>
    </row>
    <row r="153" spans="1:13" ht="75" customHeight="1" x14ac:dyDescent="0.25">
      <c r="A153" s="107"/>
      <c r="B153" s="144"/>
      <c r="C153" s="155"/>
      <c r="D153" s="58" t="s">
        <v>14</v>
      </c>
      <c r="E153" s="55" t="s">
        <v>144</v>
      </c>
      <c r="F153" s="41" t="s">
        <v>145</v>
      </c>
      <c r="G153" s="23">
        <v>130</v>
      </c>
      <c r="H153" s="23">
        <v>130</v>
      </c>
      <c r="I153" s="100">
        <f t="shared" ref="I153" si="22">H153/G153*100</f>
        <v>100</v>
      </c>
      <c r="J153" s="77">
        <f>I153</f>
        <v>100</v>
      </c>
      <c r="K153" s="2"/>
      <c r="L153" s="85" t="s">
        <v>129</v>
      </c>
      <c r="M153" s="133"/>
    </row>
    <row r="154" spans="1:13" ht="21" customHeight="1" x14ac:dyDescent="0.25">
      <c r="A154" s="107"/>
      <c r="B154" s="144"/>
      <c r="C154" s="155"/>
      <c r="D154" s="119" t="s">
        <v>20</v>
      </c>
      <c r="E154" s="154" t="s">
        <v>163</v>
      </c>
      <c r="F154" s="23" t="s">
        <v>30</v>
      </c>
      <c r="G154" s="23">
        <v>825</v>
      </c>
      <c r="H154" s="23">
        <v>825</v>
      </c>
      <c r="I154" s="100">
        <f t="shared" si="17"/>
        <v>100</v>
      </c>
      <c r="J154" s="110">
        <f>(I154+I155)/2</f>
        <v>100.09457755359395</v>
      </c>
      <c r="K154" s="2"/>
      <c r="L154" s="109" t="s">
        <v>146</v>
      </c>
      <c r="M154" s="133"/>
    </row>
    <row r="155" spans="1:13" ht="42" customHeight="1" x14ac:dyDescent="0.25">
      <c r="A155" s="107"/>
      <c r="B155" s="144"/>
      <c r="C155" s="155"/>
      <c r="D155" s="119"/>
      <c r="E155" s="154"/>
      <c r="F155" s="23" t="s">
        <v>29</v>
      </c>
      <c r="G155" s="23">
        <v>1586</v>
      </c>
      <c r="H155" s="23">
        <v>1589</v>
      </c>
      <c r="I155" s="100">
        <f t="shared" si="17"/>
        <v>100.18915510718789</v>
      </c>
      <c r="J155" s="111"/>
      <c r="K155" s="2"/>
      <c r="L155" s="108"/>
      <c r="M155" s="133"/>
    </row>
    <row r="156" spans="1:13" ht="192" customHeight="1" x14ac:dyDescent="0.25">
      <c r="A156" s="107"/>
      <c r="B156" s="12" t="s">
        <v>62</v>
      </c>
      <c r="C156" s="54" t="s">
        <v>2</v>
      </c>
      <c r="D156" s="58" t="s">
        <v>20</v>
      </c>
      <c r="E156" s="56" t="s">
        <v>63</v>
      </c>
      <c r="F156" s="23" t="s">
        <v>29</v>
      </c>
      <c r="G156" s="23">
        <v>100</v>
      </c>
      <c r="H156" s="23">
        <v>101</v>
      </c>
      <c r="I156" s="100">
        <f t="shared" si="17"/>
        <v>101</v>
      </c>
      <c r="J156" s="101">
        <f>I156</f>
        <v>101</v>
      </c>
      <c r="K156" s="2"/>
      <c r="L156" s="38" t="s">
        <v>146</v>
      </c>
      <c r="M156" s="133"/>
    </row>
    <row r="157" spans="1:13" ht="30" x14ac:dyDescent="0.25">
      <c r="A157" s="107"/>
      <c r="B157" s="13" t="s">
        <v>67</v>
      </c>
      <c r="C157" s="54" t="s">
        <v>2</v>
      </c>
      <c r="D157" s="58" t="s">
        <v>20</v>
      </c>
      <c r="E157" s="5" t="s">
        <v>67</v>
      </c>
      <c r="F157" s="23" t="s">
        <v>68</v>
      </c>
      <c r="G157" s="23">
        <v>1450</v>
      </c>
      <c r="H157" s="23">
        <v>1454</v>
      </c>
      <c r="I157" s="100">
        <f t="shared" si="17"/>
        <v>100.27586206896552</v>
      </c>
      <c r="J157" s="74">
        <f>I157</f>
        <v>100.27586206896552</v>
      </c>
      <c r="K157" s="38"/>
      <c r="L157" s="38" t="s">
        <v>150</v>
      </c>
      <c r="M157" s="133"/>
    </row>
    <row r="158" spans="1:13" ht="30" x14ac:dyDescent="0.25">
      <c r="A158" s="107"/>
      <c r="B158" s="140" t="s">
        <v>102</v>
      </c>
      <c r="C158" s="142" t="s">
        <v>2</v>
      </c>
      <c r="D158" s="49" t="s">
        <v>14</v>
      </c>
      <c r="E158" s="62"/>
      <c r="F158" s="40"/>
      <c r="G158" s="23"/>
      <c r="H158" s="23"/>
      <c r="I158" s="100"/>
      <c r="J158" s="72">
        <v>100</v>
      </c>
      <c r="K158" s="2"/>
      <c r="L158" s="2"/>
      <c r="M158" s="130">
        <f>(J160+J161+J163+J164+J165+J168+J169+J172+J173+J174+J175+J171)/12</f>
        <v>102.9256660077444</v>
      </c>
    </row>
    <row r="159" spans="1:13" ht="30" x14ac:dyDescent="0.25">
      <c r="A159" s="108"/>
      <c r="B159" s="141"/>
      <c r="C159" s="143"/>
      <c r="D159" s="49" t="s">
        <v>20</v>
      </c>
      <c r="E159" s="62"/>
      <c r="F159" s="40"/>
      <c r="G159" s="23"/>
      <c r="H159" s="23"/>
      <c r="I159" s="100"/>
      <c r="J159" s="72">
        <f>(I147+I148+I151+I152+I154+I155+I156+I157)/8</f>
        <v>100.23961733339556</v>
      </c>
      <c r="K159" s="2"/>
      <c r="L159" s="2"/>
      <c r="M159" s="131"/>
    </row>
    <row r="160" spans="1:13" ht="60" customHeight="1" x14ac:dyDescent="0.25">
      <c r="A160" s="109" t="s">
        <v>81</v>
      </c>
      <c r="B160" s="137" t="s">
        <v>182</v>
      </c>
      <c r="C160" s="149" t="s">
        <v>2</v>
      </c>
      <c r="D160" s="51" t="s">
        <v>14</v>
      </c>
      <c r="E160" s="56" t="s">
        <v>137</v>
      </c>
      <c r="F160" s="41" t="s">
        <v>19</v>
      </c>
      <c r="G160" s="23">
        <v>90</v>
      </c>
      <c r="H160" s="23">
        <v>90</v>
      </c>
      <c r="I160" s="100">
        <f t="shared" ref="I160" si="23">H160/G160*100</f>
        <v>100</v>
      </c>
      <c r="J160" s="98">
        <f>I160</f>
        <v>100</v>
      </c>
      <c r="K160" s="2"/>
      <c r="L160" s="109" t="s">
        <v>138</v>
      </c>
      <c r="M160" s="131"/>
    </row>
    <row r="161" spans="1:13" ht="18.75" customHeight="1" x14ac:dyDescent="0.25">
      <c r="A161" s="107"/>
      <c r="B161" s="138"/>
      <c r="C161" s="128"/>
      <c r="D161" s="119" t="s">
        <v>20</v>
      </c>
      <c r="E161" s="154" t="s">
        <v>58</v>
      </c>
      <c r="F161" s="23" t="s">
        <v>30</v>
      </c>
      <c r="G161" s="23">
        <v>711</v>
      </c>
      <c r="H161" s="23">
        <v>662</v>
      </c>
      <c r="I161" s="100">
        <f t="shared" si="17"/>
        <v>93.108298171589311</v>
      </c>
      <c r="J161" s="110">
        <f>(I161+I162)/2</f>
        <v>109.5854689963092</v>
      </c>
      <c r="K161" s="109"/>
      <c r="L161" s="107"/>
      <c r="M161" s="131"/>
    </row>
    <row r="162" spans="1:13" ht="24.75" customHeight="1" x14ac:dyDescent="0.25">
      <c r="A162" s="107"/>
      <c r="B162" s="138"/>
      <c r="C162" s="128"/>
      <c r="D162" s="119"/>
      <c r="E162" s="154"/>
      <c r="F162" s="23" t="s">
        <v>29</v>
      </c>
      <c r="G162" s="23">
        <v>1788</v>
      </c>
      <c r="H162" s="23">
        <v>2254</v>
      </c>
      <c r="I162" s="100">
        <f t="shared" si="17"/>
        <v>126.06263982102908</v>
      </c>
      <c r="J162" s="111"/>
      <c r="K162" s="108"/>
      <c r="L162" s="108"/>
      <c r="M162" s="131"/>
    </row>
    <row r="163" spans="1:13" ht="45" x14ac:dyDescent="0.25">
      <c r="A163" s="107"/>
      <c r="B163" s="138"/>
      <c r="C163" s="128"/>
      <c r="D163" s="52" t="s">
        <v>14</v>
      </c>
      <c r="E163" s="45" t="s">
        <v>139</v>
      </c>
      <c r="F163" s="23" t="s">
        <v>19</v>
      </c>
      <c r="G163" s="23">
        <v>3</v>
      </c>
      <c r="H163" s="23">
        <v>3</v>
      </c>
      <c r="I163" s="100">
        <f t="shared" ref="I163" si="24">H163/G163*100</f>
        <v>100</v>
      </c>
      <c r="J163" s="77">
        <f>I163</f>
        <v>100</v>
      </c>
      <c r="K163" s="2"/>
      <c r="L163" s="29" t="s">
        <v>140</v>
      </c>
      <c r="M163" s="131"/>
    </row>
    <row r="164" spans="1:13" ht="47.25" x14ac:dyDescent="0.25">
      <c r="A164" s="107"/>
      <c r="B164" s="138"/>
      <c r="C164" s="128"/>
      <c r="D164" s="53" t="s">
        <v>14</v>
      </c>
      <c r="E164" s="86" t="s">
        <v>141</v>
      </c>
      <c r="F164" s="41" t="s">
        <v>19</v>
      </c>
      <c r="G164" s="23">
        <v>56</v>
      </c>
      <c r="H164" s="23">
        <v>56</v>
      </c>
      <c r="I164" s="100">
        <f t="shared" si="17"/>
        <v>100</v>
      </c>
      <c r="J164" s="72">
        <f>I164</f>
        <v>100</v>
      </c>
      <c r="K164" s="2"/>
      <c r="L164" s="34" t="s">
        <v>142</v>
      </c>
      <c r="M164" s="131"/>
    </row>
    <row r="165" spans="1:13" ht="47.25" x14ac:dyDescent="0.25">
      <c r="A165" s="107"/>
      <c r="B165" s="138"/>
      <c r="C165" s="128"/>
      <c r="D165" s="53" t="s">
        <v>14</v>
      </c>
      <c r="E165" s="86" t="s">
        <v>143</v>
      </c>
      <c r="F165" s="41" t="s">
        <v>19</v>
      </c>
      <c r="G165" s="23">
        <v>48</v>
      </c>
      <c r="H165" s="23">
        <v>48</v>
      </c>
      <c r="I165" s="100">
        <f t="shared" si="17"/>
        <v>100</v>
      </c>
      <c r="J165" s="72">
        <f>I165</f>
        <v>100</v>
      </c>
      <c r="K165" s="2"/>
      <c r="L165" s="34" t="s">
        <v>142</v>
      </c>
      <c r="M165" s="131"/>
    </row>
    <row r="166" spans="1:13" ht="37.5" customHeight="1" x14ac:dyDescent="0.25">
      <c r="A166" s="107"/>
      <c r="B166" s="138"/>
      <c r="C166" s="128"/>
      <c r="D166" s="119" t="s">
        <v>20</v>
      </c>
      <c r="E166" s="153" t="s">
        <v>60</v>
      </c>
      <c r="F166" s="54" t="s">
        <v>30</v>
      </c>
      <c r="G166" s="23"/>
      <c r="H166" s="23"/>
      <c r="I166" s="72"/>
      <c r="J166" s="113">
        <f>(I166+I167)/2</f>
        <v>0</v>
      </c>
      <c r="K166" s="2"/>
      <c r="L166" s="109" t="s">
        <v>146</v>
      </c>
      <c r="M166" s="131"/>
    </row>
    <row r="167" spans="1:13" ht="21.75" customHeight="1" x14ac:dyDescent="0.25">
      <c r="A167" s="107"/>
      <c r="B167" s="138"/>
      <c r="C167" s="128"/>
      <c r="D167" s="119"/>
      <c r="E167" s="153"/>
      <c r="F167" s="54" t="s">
        <v>29</v>
      </c>
      <c r="G167" s="23"/>
      <c r="H167" s="23"/>
      <c r="I167" s="72"/>
      <c r="J167" s="114"/>
      <c r="K167" s="2"/>
      <c r="L167" s="108"/>
      <c r="M167" s="131"/>
    </row>
    <row r="168" spans="1:13" ht="60.75" customHeight="1" x14ac:dyDescent="0.25">
      <c r="A168" s="107"/>
      <c r="B168" s="138"/>
      <c r="C168" s="128"/>
      <c r="D168" s="58" t="s">
        <v>14</v>
      </c>
      <c r="E168" s="46" t="s">
        <v>144</v>
      </c>
      <c r="F168" s="41" t="s">
        <v>145</v>
      </c>
      <c r="G168" s="23">
        <v>130</v>
      </c>
      <c r="H168" s="23">
        <v>130</v>
      </c>
      <c r="I168" s="100">
        <f t="shared" si="17"/>
        <v>100</v>
      </c>
      <c r="J168" s="77">
        <f>I168</f>
        <v>100</v>
      </c>
      <c r="K168" s="2"/>
      <c r="L168" s="3" t="s">
        <v>129</v>
      </c>
      <c r="M168" s="131"/>
    </row>
    <row r="169" spans="1:13" ht="21" customHeight="1" x14ac:dyDescent="0.25">
      <c r="A169" s="107"/>
      <c r="B169" s="138"/>
      <c r="C169" s="128"/>
      <c r="D169" s="119" t="s">
        <v>20</v>
      </c>
      <c r="E169" s="154" t="s">
        <v>163</v>
      </c>
      <c r="F169" s="23" t="s">
        <v>30</v>
      </c>
      <c r="G169" s="23">
        <v>825</v>
      </c>
      <c r="H169" s="23">
        <v>635</v>
      </c>
      <c r="I169" s="100">
        <f t="shared" si="17"/>
        <v>76.969696969696969</v>
      </c>
      <c r="J169" s="110">
        <f>(I169+I170)/2</f>
        <v>99.436285551250862</v>
      </c>
      <c r="K169" s="109"/>
      <c r="L169" s="109" t="s">
        <v>146</v>
      </c>
      <c r="M169" s="131"/>
    </row>
    <row r="170" spans="1:13" ht="55.5" customHeight="1" x14ac:dyDescent="0.25">
      <c r="A170" s="107"/>
      <c r="B170" s="138"/>
      <c r="C170" s="128"/>
      <c r="D170" s="119"/>
      <c r="E170" s="154"/>
      <c r="F170" s="23" t="s">
        <v>29</v>
      </c>
      <c r="G170" s="23">
        <v>1009</v>
      </c>
      <c r="H170" s="23">
        <v>1230</v>
      </c>
      <c r="I170" s="100">
        <f t="shared" si="17"/>
        <v>121.90287413280475</v>
      </c>
      <c r="J170" s="111"/>
      <c r="K170" s="108"/>
      <c r="L170" s="107"/>
      <c r="M170" s="131"/>
    </row>
    <row r="171" spans="1:13" ht="55.5" customHeight="1" x14ac:dyDescent="0.25">
      <c r="A171" s="107"/>
      <c r="B171" s="139"/>
      <c r="C171" s="129"/>
      <c r="D171" s="58" t="s">
        <v>20</v>
      </c>
      <c r="E171" s="56" t="s">
        <v>76</v>
      </c>
      <c r="F171" s="23" t="s">
        <v>29</v>
      </c>
      <c r="G171" s="23">
        <v>1272</v>
      </c>
      <c r="H171" s="23">
        <v>1250</v>
      </c>
      <c r="I171" s="100">
        <f t="shared" si="17"/>
        <v>98.270440251572325</v>
      </c>
      <c r="J171" s="72">
        <f t="shared" ref="J171:J175" si="25">I171</f>
        <v>98.270440251572325</v>
      </c>
      <c r="K171" s="2"/>
      <c r="L171" s="108"/>
      <c r="M171" s="131"/>
    </row>
    <row r="172" spans="1:13" ht="194.25" customHeight="1" x14ac:dyDescent="0.25">
      <c r="A172" s="107"/>
      <c r="B172" s="12" t="s">
        <v>62</v>
      </c>
      <c r="C172" s="54" t="s">
        <v>2</v>
      </c>
      <c r="D172" s="58" t="s">
        <v>20</v>
      </c>
      <c r="E172" s="56" t="s">
        <v>63</v>
      </c>
      <c r="F172" s="23" t="s">
        <v>29</v>
      </c>
      <c r="G172" s="23">
        <v>1160</v>
      </c>
      <c r="H172" s="23">
        <v>1419</v>
      </c>
      <c r="I172" s="100">
        <f t="shared" si="17"/>
        <v>122.32758620689654</v>
      </c>
      <c r="J172" s="72">
        <f t="shared" si="25"/>
        <v>122.32758620689654</v>
      </c>
      <c r="K172" s="87"/>
      <c r="L172" s="107" t="s">
        <v>146</v>
      </c>
      <c r="M172" s="131"/>
    </row>
    <row r="173" spans="1:13" ht="110.25" x14ac:dyDescent="0.25">
      <c r="A173" s="107"/>
      <c r="B173" s="12" t="s">
        <v>64</v>
      </c>
      <c r="C173" s="54" t="s">
        <v>2</v>
      </c>
      <c r="D173" s="58" t="s">
        <v>20</v>
      </c>
      <c r="E173" s="56" t="s">
        <v>65</v>
      </c>
      <c r="F173" s="41" t="s">
        <v>24</v>
      </c>
      <c r="G173" s="23">
        <v>243</v>
      </c>
      <c r="H173" s="23">
        <v>262</v>
      </c>
      <c r="I173" s="100">
        <f t="shared" si="17"/>
        <v>107.81893004115226</v>
      </c>
      <c r="J173" s="72">
        <f t="shared" si="25"/>
        <v>107.81893004115226</v>
      </c>
      <c r="K173" s="2"/>
      <c r="L173" s="108"/>
      <c r="M173" s="131"/>
    </row>
    <row r="174" spans="1:13" ht="63.75" customHeight="1" x14ac:dyDescent="0.25">
      <c r="A174" s="107"/>
      <c r="B174" s="15" t="s">
        <v>162</v>
      </c>
      <c r="C174" s="54" t="s">
        <v>2</v>
      </c>
      <c r="D174" s="58" t="s">
        <v>20</v>
      </c>
      <c r="E174" s="5" t="s">
        <v>167</v>
      </c>
      <c r="F174" s="23" t="s">
        <v>37</v>
      </c>
      <c r="G174" s="23">
        <v>5100</v>
      </c>
      <c r="H174" s="23">
        <v>5626</v>
      </c>
      <c r="I174" s="100">
        <f t="shared" si="17"/>
        <v>110.31372549019606</v>
      </c>
      <c r="J174" s="72">
        <f t="shared" si="25"/>
        <v>110.31372549019606</v>
      </c>
      <c r="K174" s="2"/>
      <c r="L174" s="38" t="s">
        <v>150</v>
      </c>
      <c r="M174" s="131"/>
    </row>
    <row r="175" spans="1:13" ht="63.75" customHeight="1" x14ac:dyDescent="0.25">
      <c r="A175" s="107"/>
      <c r="B175" s="13" t="s">
        <v>67</v>
      </c>
      <c r="C175" s="54" t="s">
        <v>2</v>
      </c>
      <c r="D175" s="58" t="s">
        <v>20</v>
      </c>
      <c r="E175" s="5" t="s">
        <v>67</v>
      </c>
      <c r="F175" s="23" t="s">
        <v>68</v>
      </c>
      <c r="G175" s="23">
        <v>4500</v>
      </c>
      <c r="H175" s="23">
        <v>3931</v>
      </c>
      <c r="I175" s="100">
        <f>H175/G175*100</f>
        <v>87.355555555555554</v>
      </c>
      <c r="J175" s="101">
        <f t="shared" si="25"/>
        <v>87.355555555555554</v>
      </c>
      <c r="K175" s="58"/>
      <c r="L175" s="58" t="s">
        <v>150</v>
      </c>
      <c r="M175" s="132"/>
    </row>
    <row r="176" spans="1:13" ht="30" customHeight="1" x14ac:dyDescent="0.25">
      <c r="A176" s="107"/>
      <c r="B176" s="145" t="s">
        <v>102</v>
      </c>
      <c r="C176" s="146" t="s">
        <v>2</v>
      </c>
      <c r="D176" s="67" t="s">
        <v>14</v>
      </c>
      <c r="E176" s="62"/>
      <c r="F176" s="40"/>
      <c r="G176" s="23"/>
      <c r="H176" s="23"/>
      <c r="I176" s="100"/>
      <c r="J176" s="70">
        <v>100</v>
      </c>
      <c r="K176" s="66"/>
      <c r="L176" s="66"/>
      <c r="M176" s="66"/>
    </row>
    <row r="177" spans="1:13" ht="30" customHeight="1" x14ac:dyDescent="0.25">
      <c r="A177" s="108"/>
      <c r="B177" s="141"/>
      <c r="C177" s="143"/>
      <c r="D177" s="49" t="s">
        <v>20</v>
      </c>
      <c r="E177" s="62"/>
      <c r="F177" s="40"/>
      <c r="G177" s="23"/>
      <c r="H177" s="23"/>
      <c r="I177" s="100"/>
      <c r="J177" s="72">
        <f>(I161+I162+I169+I170+I172+I173+I174+I175+I171)/9</f>
        <v>104.90330518227698</v>
      </c>
      <c r="K177" s="2"/>
      <c r="L177" s="2"/>
      <c r="M177" s="2"/>
    </row>
    <row r="178" spans="1:13" ht="47.25" x14ac:dyDescent="0.25">
      <c r="A178" s="206" t="s">
        <v>82</v>
      </c>
      <c r="B178" s="144" t="s">
        <v>183</v>
      </c>
      <c r="C178" s="155"/>
      <c r="D178" s="53" t="s">
        <v>14</v>
      </c>
      <c r="E178" s="56" t="s">
        <v>141</v>
      </c>
      <c r="F178" s="41" t="s">
        <v>19</v>
      </c>
      <c r="G178" s="23">
        <v>56</v>
      </c>
      <c r="H178" s="23">
        <v>56</v>
      </c>
      <c r="I178" s="100">
        <f t="shared" ref="I178:I179" si="26">H178/G178*100</f>
        <v>100</v>
      </c>
      <c r="J178" s="100">
        <v>100</v>
      </c>
      <c r="K178" s="2"/>
      <c r="L178" s="39" t="s">
        <v>142</v>
      </c>
      <c r="M178" s="121">
        <f>(J178+J179+J180+J182+J183+J185)/6</f>
        <v>102.08688671682377</v>
      </c>
    </row>
    <row r="179" spans="1:13" ht="47.25" x14ac:dyDescent="0.25">
      <c r="A179" s="207"/>
      <c r="B179" s="144"/>
      <c r="C179" s="155"/>
      <c r="D179" s="53" t="s">
        <v>14</v>
      </c>
      <c r="E179" s="56" t="s">
        <v>143</v>
      </c>
      <c r="F179" s="41" t="s">
        <v>19</v>
      </c>
      <c r="G179" s="23">
        <v>48</v>
      </c>
      <c r="H179" s="23">
        <v>48</v>
      </c>
      <c r="I179" s="100">
        <f t="shared" si="26"/>
        <v>100</v>
      </c>
      <c r="J179" s="100">
        <v>100</v>
      </c>
      <c r="K179" s="2"/>
      <c r="L179" s="39" t="s">
        <v>142</v>
      </c>
      <c r="M179" s="121"/>
    </row>
    <row r="180" spans="1:13" ht="24.75" customHeight="1" x14ac:dyDescent="0.25">
      <c r="A180" s="207"/>
      <c r="B180" s="144"/>
      <c r="C180" s="155"/>
      <c r="D180" s="119" t="s">
        <v>20</v>
      </c>
      <c r="E180" s="153" t="s">
        <v>60</v>
      </c>
      <c r="F180" s="23" t="s">
        <v>30</v>
      </c>
      <c r="G180" s="23">
        <v>940</v>
      </c>
      <c r="H180" s="23">
        <v>1012</v>
      </c>
      <c r="I180" s="100">
        <f t="shared" si="17"/>
        <v>107.65957446808511</v>
      </c>
      <c r="J180" s="110">
        <f>(I180+I181)/2</f>
        <v>106.01063829787235</v>
      </c>
      <c r="K180" s="2"/>
      <c r="L180" s="109" t="s">
        <v>146</v>
      </c>
      <c r="M180" s="121"/>
    </row>
    <row r="181" spans="1:13" ht="21.75" customHeight="1" x14ac:dyDescent="0.25">
      <c r="A181" s="207"/>
      <c r="B181" s="144"/>
      <c r="C181" s="155"/>
      <c r="D181" s="119"/>
      <c r="E181" s="153"/>
      <c r="F181" s="23" t="s">
        <v>29</v>
      </c>
      <c r="G181" s="23">
        <v>2820</v>
      </c>
      <c r="H181" s="23">
        <v>2943</v>
      </c>
      <c r="I181" s="100">
        <f t="shared" si="17"/>
        <v>104.36170212765958</v>
      </c>
      <c r="J181" s="111"/>
      <c r="K181" s="2"/>
      <c r="L181" s="108"/>
      <c r="M181" s="121"/>
    </row>
    <row r="182" spans="1:13" ht="67.5" customHeight="1" x14ac:dyDescent="0.25">
      <c r="A182" s="207"/>
      <c r="B182" s="144"/>
      <c r="C182" s="155"/>
      <c r="D182" s="58" t="s">
        <v>14</v>
      </c>
      <c r="E182" s="46" t="s">
        <v>144</v>
      </c>
      <c r="F182" s="41" t="s">
        <v>145</v>
      </c>
      <c r="G182" s="23">
        <v>130</v>
      </c>
      <c r="H182" s="23">
        <v>130</v>
      </c>
      <c r="I182" s="100">
        <f t="shared" ref="I182" si="27">H182/G182*100</f>
        <v>100</v>
      </c>
      <c r="J182" s="77">
        <f>I182</f>
        <v>100</v>
      </c>
      <c r="K182" s="2"/>
      <c r="L182" s="3" t="s">
        <v>129</v>
      </c>
      <c r="M182" s="121"/>
    </row>
    <row r="183" spans="1:13" ht="25.5" customHeight="1" x14ac:dyDescent="0.25">
      <c r="A183" s="207"/>
      <c r="B183" s="144"/>
      <c r="C183" s="155"/>
      <c r="D183" s="119" t="s">
        <v>20</v>
      </c>
      <c r="E183" s="154" t="s">
        <v>163</v>
      </c>
      <c r="F183" s="23" t="s">
        <v>30</v>
      </c>
      <c r="G183" s="23">
        <v>413</v>
      </c>
      <c r="H183" s="23">
        <v>436</v>
      </c>
      <c r="I183" s="100">
        <f t="shared" si="17"/>
        <v>105.56900726392251</v>
      </c>
      <c r="J183" s="110">
        <f>(I183+I184)/2</f>
        <v>90.23161223562839</v>
      </c>
      <c r="K183" s="109"/>
      <c r="L183" s="109" t="s">
        <v>146</v>
      </c>
      <c r="M183" s="121"/>
    </row>
    <row r="184" spans="1:13" ht="36.75" customHeight="1" x14ac:dyDescent="0.25">
      <c r="A184" s="207"/>
      <c r="B184" s="144"/>
      <c r="C184" s="155"/>
      <c r="D184" s="119"/>
      <c r="E184" s="154"/>
      <c r="F184" s="23" t="s">
        <v>29</v>
      </c>
      <c r="G184" s="23">
        <v>709</v>
      </c>
      <c r="H184" s="23">
        <v>531</v>
      </c>
      <c r="I184" s="100">
        <f t="shared" si="17"/>
        <v>74.894217207334265</v>
      </c>
      <c r="J184" s="111"/>
      <c r="K184" s="108"/>
      <c r="L184" s="107"/>
      <c r="M184" s="121"/>
    </row>
    <row r="185" spans="1:13" ht="113.25" customHeight="1" x14ac:dyDescent="0.25">
      <c r="A185" s="207"/>
      <c r="B185" s="12" t="s">
        <v>64</v>
      </c>
      <c r="C185" s="54" t="s">
        <v>2</v>
      </c>
      <c r="D185" s="58" t="s">
        <v>20</v>
      </c>
      <c r="E185" s="56" t="s">
        <v>65</v>
      </c>
      <c r="F185" s="41" t="s">
        <v>24</v>
      </c>
      <c r="G185" s="23">
        <v>172</v>
      </c>
      <c r="H185" s="23">
        <v>200</v>
      </c>
      <c r="I185" s="100">
        <f t="shared" si="17"/>
        <v>116.27906976744187</v>
      </c>
      <c r="J185" s="72">
        <f>I185</f>
        <v>116.27906976744187</v>
      </c>
      <c r="K185" s="38"/>
      <c r="L185" s="108"/>
      <c r="M185" s="122"/>
    </row>
    <row r="186" spans="1:13" ht="30" x14ac:dyDescent="0.25">
      <c r="A186" s="207"/>
      <c r="B186" s="140" t="s">
        <v>102</v>
      </c>
      <c r="C186" s="142" t="s">
        <v>2</v>
      </c>
      <c r="D186" s="49" t="s">
        <v>14</v>
      </c>
      <c r="E186" s="62"/>
      <c r="F186" s="40"/>
      <c r="G186" s="23"/>
      <c r="H186" s="23"/>
      <c r="I186" s="72"/>
      <c r="J186" s="72">
        <v>100</v>
      </c>
      <c r="K186" s="2"/>
      <c r="L186" s="2"/>
      <c r="M186" s="2"/>
    </row>
    <row r="187" spans="1:13" ht="30" x14ac:dyDescent="0.25">
      <c r="A187" s="208"/>
      <c r="B187" s="141"/>
      <c r="C187" s="143"/>
      <c r="D187" s="49" t="s">
        <v>20</v>
      </c>
      <c r="E187" s="62"/>
      <c r="F187" s="40"/>
      <c r="G187" s="23"/>
      <c r="H187" s="23"/>
      <c r="I187" s="72"/>
      <c r="J187" s="72">
        <f>(I180+I181+I183+I184+I185)/5</f>
        <v>101.75271416688867</v>
      </c>
      <c r="K187" s="2"/>
      <c r="L187" s="2"/>
      <c r="M187" s="2"/>
    </row>
    <row r="188" spans="1:13" ht="200.25" customHeight="1" x14ac:dyDescent="0.25">
      <c r="A188" s="206" t="s">
        <v>83</v>
      </c>
      <c r="B188" s="12" t="s">
        <v>62</v>
      </c>
      <c r="C188" s="54" t="s">
        <v>2</v>
      </c>
      <c r="D188" s="58" t="s">
        <v>20</v>
      </c>
      <c r="E188" s="56" t="s">
        <v>177</v>
      </c>
      <c r="F188" s="23" t="s">
        <v>29</v>
      </c>
      <c r="G188" s="23">
        <v>110</v>
      </c>
      <c r="H188" s="23">
        <v>184</v>
      </c>
      <c r="I188" s="100">
        <f t="shared" ref="I188:I247" si="28">H188/G188*100</f>
        <v>167.27272727272725</v>
      </c>
      <c r="J188" s="72">
        <f>I188</f>
        <v>167.27272727272725</v>
      </c>
      <c r="K188" s="2"/>
      <c r="L188" s="107" t="s">
        <v>146</v>
      </c>
      <c r="M188" s="121">
        <f>(J188+J189)/2</f>
        <v>139.35064935064935</v>
      </c>
    </row>
    <row r="189" spans="1:13" ht="110.25" x14ac:dyDescent="0.25">
      <c r="A189" s="207"/>
      <c r="B189" s="12" t="s">
        <v>64</v>
      </c>
      <c r="C189" s="54" t="s">
        <v>2</v>
      </c>
      <c r="D189" s="58" t="s">
        <v>20</v>
      </c>
      <c r="E189" s="56" t="s">
        <v>65</v>
      </c>
      <c r="F189" s="41" t="s">
        <v>24</v>
      </c>
      <c r="G189" s="23">
        <v>140</v>
      </c>
      <c r="H189" s="23">
        <v>156</v>
      </c>
      <c r="I189" s="100">
        <f t="shared" si="28"/>
        <v>111.42857142857143</v>
      </c>
      <c r="J189" s="72">
        <f>I189</f>
        <v>111.42857142857143</v>
      </c>
      <c r="K189" s="2"/>
      <c r="L189" s="108"/>
      <c r="M189" s="122"/>
    </row>
    <row r="190" spans="1:13" ht="30" x14ac:dyDescent="0.25">
      <c r="A190" s="207"/>
      <c r="B190" s="140" t="s">
        <v>102</v>
      </c>
      <c r="C190" s="142" t="s">
        <v>2</v>
      </c>
      <c r="D190" s="49" t="s">
        <v>14</v>
      </c>
      <c r="E190" s="62"/>
      <c r="F190" s="40"/>
      <c r="G190" s="23"/>
      <c r="H190" s="23"/>
      <c r="I190" s="91"/>
      <c r="J190" s="72">
        <v>100</v>
      </c>
      <c r="K190" s="2"/>
      <c r="L190" s="2"/>
      <c r="M190" s="2"/>
    </row>
    <row r="191" spans="1:13" ht="30" x14ac:dyDescent="0.25">
      <c r="A191" s="208"/>
      <c r="B191" s="141"/>
      <c r="C191" s="143"/>
      <c r="D191" s="49" t="s">
        <v>20</v>
      </c>
      <c r="E191" s="62"/>
      <c r="F191" s="40"/>
      <c r="G191" s="23"/>
      <c r="H191" s="23"/>
      <c r="I191" s="91"/>
      <c r="J191" s="72">
        <f>(I188+I189)/2</f>
        <v>139.35064935064935</v>
      </c>
      <c r="K191" s="2"/>
      <c r="L191" s="2"/>
      <c r="M191" s="2"/>
    </row>
    <row r="192" spans="1:13" ht="47.25" x14ac:dyDescent="0.25">
      <c r="A192" s="206" t="s">
        <v>84</v>
      </c>
      <c r="B192" s="144" t="s">
        <v>184</v>
      </c>
      <c r="C192" s="155"/>
      <c r="D192" s="53" t="s">
        <v>14</v>
      </c>
      <c r="E192" s="56" t="s">
        <v>141</v>
      </c>
      <c r="F192" s="41" t="s">
        <v>19</v>
      </c>
      <c r="G192" s="23">
        <v>56</v>
      </c>
      <c r="H192" s="23">
        <v>56</v>
      </c>
      <c r="I192" s="100">
        <f t="shared" ref="I192:I193" si="29">H192/G192*100</f>
        <v>100</v>
      </c>
      <c r="J192" s="72">
        <f>I192</f>
        <v>100</v>
      </c>
      <c r="K192" s="2"/>
      <c r="L192" s="34" t="s">
        <v>142</v>
      </c>
      <c r="M192" s="121">
        <f>(J192+J193+J194+J196+J197)/5</f>
        <v>102.77057257244068</v>
      </c>
    </row>
    <row r="193" spans="1:13" ht="47.25" x14ac:dyDescent="0.25">
      <c r="A193" s="207"/>
      <c r="B193" s="144"/>
      <c r="C193" s="155"/>
      <c r="D193" s="53" t="s">
        <v>14</v>
      </c>
      <c r="E193" s="56" t="s">
        <v>143</v>
      </c>
      <c r="F193" s="41" t="s">
        <v>19</v>
      </c>
      <c r="G193" s="23">
        <v>48</v>
      </c>
      <c r="H193" s="23">
        <v>48</v>
      </c>
      <c r="I193" s="100">
        <f t="shared" si="29"/>
        <v>100</v>
      </c>
      <c r="J193" s="72">
        <f>I193</f>
        <v>100</v>
      </c>
      <c r="K193" s="2"/>
      <c r="L193" s="34" t="s">
        <v>142</v>
      </c>
      <c r="M193" s="121"/>
    </row>
    <row r="194" spans="1:13" ht="21.75" customHeight="1" x14ac:dyDescent="0.25">
      <c r="A194" s="207"/>
      <c r="B194" s="144"/>
      <c r="C194" s="155"/>
      <c r="D194" s="119" t="s">
        <v>20</v>
      </c>
      <c r="E194" s="153" t="s">
        <v>60</v>
      </c>
      <c r="F194" s="23" t="s">
        <v>30</v>
      </c>
      <c r="G194" s="23">
        <v>1645</v>
      </c>
      <c r="H194" s="23">
        <v>1701</v>
      </c>
      <c r="I194" s="100">
        <f>H194/G194*100</f>
        <v>103.40425531914894</v>
      </c>
      <c r="J194" s="110">
        <f>(I194+I195)/2</f>
        <v>101.89125295508275</v>
      </c>
      <c r="K194" s="2"/>
      <c r="L194" s="109" t="s">
        <v>146</v>
      </c>
      <c r="M194" s="121"/>
    </row>
    <row r="195" spans="1:13" ht="48" customHeight="1" x14ac:dyDescent="0.25">
      <c r="A195" s="207"/>
      <c r="B195" s="144"/>
      <c r="C195" s="155"/>
      <c r="D195" s="119"/>
      <c r="E195" s="153"/>
      <c r="F195" s="23" t="s">
        <v>29</v>
      </c>
      <c r="G195" s="23">
        <v>4230</v>
      </c>
      <c r="H195" s="23">
        <v>4246</v>
      </c>
      <c r="I195" s="100">
        <f>H195/G195*100</f>
        <v>100.37825059101655</v>
      </c>
      <c r="J195" s="111"/>
      <c r="K195" s="2"/>
      <c r="L195" s="107"/>
      <c r="M195" s="121"/>
    </row>
    <row r="196" spans="1:13" ht="110.25" x14ac:dyDescent="0.25">
      <c r="A196" s="207"/>
      <c r="B196" s="12" t="s">
        <v>64</v>
      </c>
      <c r="C196" s="54" t="s">
        <v>2</v>
      </c>
      <c r="D196" s="58" t="s">
        <v>20</v>
      </c>
      <c r="E196" s="56" t="s">
        <v>65</v>
      </c>
      <c r="F196" s="41" t="s">
        <v>24</v>
      </c>
      <c r="G196" s="23">
        <v>95</v>
      </c>
      <c r="H196" s="23">
        <v>105</v>
      </c>
      <c r="I196" s="100">
        <f t="shared" si="28"/>
        <v>110.5263157894737</v>
      </c>
      <c r="J196" s="74">
        <f>I196</f>
        <v>110.5263157894737</v>
      </c>
      <c r="K196" s="71"/>
      <c r="L196" s="107"/>
      <c r="M196" s="121"/>
    </row>
    <row r="197" spans="1:13" ht="30" x14ac:dyDescent="0.25">
      <c r="A197" s="207"/>
      <c r="B197" s="147" t="s">
        <v>162</v>
      </c>
      <c r="C197" s="149" t="s">
        <v>2</v>
      </c>
      <c r="D197" s="58" t="s">
        <v>20</v>
      </c>
      <c r="E197" s="5" t="s">
        <v>167</v>
      </c>
      <c r="F197" s="23" t="s">
        <v>37</v>
      </c>
      <c r="G197" s="23">
        <v>4250</v>
      </c>
      <c r="H197" s="23">
        <v>4315</v>
      </c>
      <c r="I197" s="100">
        <f t="shared" si="28"/>
        <v>101.52941176470588</v>
      </c>
      <c r="J197" s="113">
        <f>(I197+I198)/2</f>
        <v>101.43529411764706</v>
      </c>
      <c r="K197" s="2"/>
      <c r="L197" s="107"/>
      <c r="M197" s="121"/>
    </row>
    <row r="198" spans="1:13" ht="33" customHeight="1" x14ac:dyDescent="0.25">
      <c r="A198" s="207"/>
      <c r="B198" s="148"/>
      <c r="C198" s="129"/>
      <c r="D198" s="58" t="s">
        <v>20</v>
      </c>
      <c r="E198" s="5" t="s">
        <v>66</v>
      </c>
      <c r="F198" s="23" t="s">
        <v>37</v>
      </c>
      <c r="G198" s="23">
        <v>12750</v>
      </c>
      <c r="H198" s="23">
        <v>12921</v>
      </c>
      <c r="I198" s="100">
        <f t="shared" si="28"/>
        <v>101.34117647058825</v>
      </c>
      <c r="J198" s="114"/>
      <c r="K198" s="2"/>
      <c r="L198" s="108"/>
      <c r="M198" s="122"/>
    </row>
    <row r="199" spans="1:13" ht="30" x14ac:dyDescent="0.25">
      <c r="A199" s="207"/>
      <c r="B199" s="140" t="s">
        <v>102</v>
      </c>
      <c r="C199" s="142" t="s">
        <v>2</v>
      </c>
      <c r="D199" s="49" t="s">
        <v>14</v>
      </c>
      <c r="E199" s="62"/>
      <c r="F199" s="40"/>
      <c r="G199" s="23"/>
      <c r="H199" s="23"/>
      <c r="I199" s="100"/>
      <c r="J199" s="72">
        <v>100</v>
      </c>
      <c r="K199" s="2"/>
      <c r="L199" s="2"/>
      <c r="M199" s="2"/>
    </row>
    <row r="200" spans="1:13" ht="30" x14ac:dyDescent="0.25">
      <c r="A200" s="208"/>
      <c r="B200" s="141"/>
      <c r="C200" s="143"/>
      <c r="D200" s="49" t="s">
        <v>20</v>
      </c>
      <c r="E200" s="62"/>
      <c r="F200" s="40"/>
      <c r="G200" s="23"/>
      <c r="H200" s="23"/>
      <c r="I200" s="100"/>
      <c r="J200" s="72">
        <f>(I194+I195+I196+I197+I198)/5</f>
        <v>103.43588198698667</v>
      </c>
      <c r="K200" s="2"/>
      <c r="L200" s="2"/>
      <c r="M200" s="2"/>
    </row>
    <row r="201" spans="1:13" ht="126" x14ac:dyDescent="0.25">
      <c r="A201" s="176" t="s">
        <v>85</v>
      </c>
      <c r="B201" s="156" t="s">
        <v>86</v>
      </c>
      <c r="C201" s="155" t="s">
        <v>2</v>
      </c>
      <c r="D201" s="58" t="s">
        <v>14</v>
      </c>
      <c r="E201" s="6" t="s">
        <v>134</v>
      </c>
      <c r="F201" s="23" t="s">
        <v>19</v>
      </c>
      <c r="G201" s="196">
        <v>35</v>
      </c>
      <c r="H201" s="23">
        <v>35</v>
      </c>
      <c r="I201" s="100">
        <f t="shared" si="28"/>
        <v>100</v>
      </c>
      <c r="J201" s="113">
        <f>(I201+I202)/2</f>
        <v>100</v>
      </c>
      <c r="K201" s="2"/>
      <c r="L201" s="38" t="s">
        <v>135</v>
      </c>
      <c r="M201" s="120">
        <f>(J201+J203+J205+J206+J208+J209+J210+J211+J213+J214+J216+J217+J218+J219+J220+J221)/16</f>
        <v>101.59952669634951</v>
      </c>
    </row>
    <row r="202" spans="1:13" ht="136.5" customHeight="1" x14ac:dyDescent="0.25">
      <c r="A202" s="177"/>
      <c r="B202" s="156"/>
      <c r="C202" s="155"/>
      <c r="D202" s="41" t="s">
        <v>14</v>
      </c>
      <c r="E202" s="64" t="s">
        <v>136</v>
      </c>
      <c r="F202" s="23" t="s">
        <v>19</v>
      </c>
      <c r="G202" s="23">
        <v>5.2</v>
      </c>
      <c r="H202" s="23">
        <v>5.2</v>
      </c>
      <c r="I202" s="100">
        <f>H202/G202*100</f>
        <v>100</v>
      </c>
      <c r="J202" s="114"/>
      <c r="K202" s="36"/>
      <c r="L202" s="41" t="s">
        <v>135</v>
      </c>
      <c r="M202" s="121"/>
    </row>
    <row r="203" spans="1:13" s="37" customFormat="1" x14ac:dyDescent="0.25">
      <c r="A203" s="177"/>
      <c r="B203" s="156"/>
      <c r="C203" s="155"/>
      <c r="D203" s="119" t="s">
        <v>20</v>
      </c>
      <c r="E203" s="198" t="s">
        <v>53</v>
      </c>
      <c r="F203" s="41" t="s">
        <v>157</v>
      </c>
      <c r="G203" s="23">
        <v>2082</v>
      </c>
      <c r="H203" s="23">
        <v>2279</v>
      </c>
      <c r="I203" s="100">
        <f>H203/G203*100</f>
        <v>109.46205571565801</v>
      </c>
      <c r="J203" s="112">
        <f>(I203+I204)/2</f>
        <v>116.61909956548243</v>
      </c>
      <c r="K203" s="109"/>
      <c r="L203" s="109" t="s">
        <v>146</v>
      </c>
      <c r="M203" s="121"/>
    </row>
    <row r="204" spans="1:13" ht="30" customHeight="1" x14ac:dyDescent="0.25">
      <c r="A204" s="177"/>
      <c r="B204" s="156"/>
      <c r="C204" s="155"/>
      <c r="D204" s="119"/>
      <c r="E204" s="198"/>
      <c r="F204" s="41" t="s">
        <v>29</v>
      </c>
      <c r="G204" s="23">
        <v>8702</v>
      </c>
      <c r="H204" s="23">
        <v>10771</v>
      </c>
      <c r="I204" s="100">
        <f>H204/G204*100</f>
        <v>123.77614341530683</v>
      </c>
      <c r="J204" s="112"/>
      <c r="K204" s="107"/>
      <c r="L204" s="107"/>
      <c r="M204" s="121"/>
    </row>
    <row r="205" spans="1:13" ht="45" customHeight="1" x14ac:dyDescent="0.25">
      <c r="A205" s="177"/>
      <c r="B205" s="156"/>
      <c r="C205" s="155"/>
      <c r="D205" s="51" t="s">
        <v>14</v>
      </c>
      <c r="E205" s="45" t="s">
        <v>137</v>
      </c>
      <c r="F205" s="41" t="s">
        <v>19</v>
      </c>
      <c r="G205" s="23">
        <v>90</v>
      </c>
      <c r="H205" s="23">
        <v>90</v>
      </c>
      <c r="I205" s="100">
        <f t="shared" si="28"/>
        <v>100</v>
      </c>
      <c r="J205" s="77">
        <v>100</v>
      </c>
      <c r="K205" s="2"/>
      <c r="L205" s="107"/>
      <c r="M205" s="121"/>
    </row>
    <row r="206" spans="1:13" x14ac:dyDescent="0.25">
      <c r="A206" s="177"/>
      <c r="B206" s="156"/>
      <c r="C206" s="155"/>
      <c r="D206" s="109" t="s">
        <v>20</v>
      </c>
      <c r="E206" s="199" t="s">
        <v>58</v>
      </c>
      <c r="F206" s="23" t="s">
        <v>30</v>
      </c>
      <c r="G206" s="23">
        <v>1056</v>
      </c>
      <c r="H206" s="23">
        <v>1390</v>
      </c>
      <c r="I206" s="100">
        <f t="shared" si="28"/>
        <v>131.62878787878788</v>
      </c>
      <c r="J206" s="110">
        <f>(I206+I207)/2</f>
        <v>119.38089979742288</v>
      </c>
      <c r="K206" s="2"/>
      <c r="L206" s="107"/>
      <c r="M206" s="121"/>
    </row>
    <row r="207" spans="1:13" ht="29.25" customHeight="1" x14ac:dyDescent="0.25">
      <c r="A207" s="177"/>
      <c r="B207" s="156"/>
      <c r="C207" s="155"/>
      <c r="D207" s="108"/>
      <c r="E207" s="200"/>
      <c r="F207" s="23" t="s">
        <v>29</v>
      </c>
      <c r="G207" s="23">
        <v>2902</v>
      </c>
      <c r="H207" s="23">
        <v>3109</v>
      </c>
      <c r="I207" s="100">
        <f t="shared" si="28"/>
        <v>107.13301171605789</v>
      </c>
      <c r="J207" s="111"/>
      <c r="K207" s="2"/>
      <c r="L207" s="108"/>
      <c r="M207" s="121"/>
    </row>
    <row r="208" spans="1:13" ht="36.75" customHeight="1" x14ac:dyDescent="0.25">
      <c r="A208" s="177"/>
      <c r="B208" s="156"/>
      <c r="C208" s="155"/>
      <c r="D208" s="85" t="s">
        <v>14</v>
      </c>
      <c r="E208" s="45" t="s">
        <v>139</v>
      </c>
      <c r="F208" s="23" t="s">
        <v>19</v>
      </c>
      <c r="G208" s="23">
        <v>3</v>
      </c>
      <c r="H208" s="23">
        <v>3</v>
      </c>
      <c r="I208" s="100">
        <f t="shared" ref="I208" si="30">H208/G208*100</f>
        <v>100</v>
      </c>
      <c r="J208" s="100">
        <f>I208</f>
        <v>100</v>
      </c>
      <c r="K208" s="2"/>
      <c r="L208" s="30" t="s">
        <v>140</v>
      </c>
      <c r="M208" s="121"/>
    </row>
    <row r="209" spans="1:13" ht="46.5" customHeight="1" x14ac:dyDescent="0.25">
      <c r="A209" s="177"/>
      <c r="B209" s="156"/>
      <c r="C209" s="155"/>
      <c r="D209" s="85" t="s">
        <v>14</v>
      </c>
      <c r="E209" s="56" t="s">
        <v>141</v>
      </c>
      <c r="F209" s="41" t="s">
        <v>19</v>
      </c>
      <c r="G209" s="23">
        <v>56</v>
      </c>
      <c r="H209" s="23">
        <v>56</v>
      </c>
      <c r="I209" s="100">
        <f t="shared" si="28"/>
        <v>100</v>
      </c>
      <c r="J209" s="100">
        <f t="shared" ref="J209:J210" si="31">I209</f>
        <v>100</v>
      </c>
      <c r="K209" s="2"/>
      <c r="L209" s="34" t="s">
        <v>142</v>
      </c>
      <c r="M209" s="121"/>
    </row>
    <row r="210" spans="1:13" ht="47.25" x14ac:dyDescent="0.25">
      <c r="A210" s="177"/>
      <c r="B210" s="156"/>
      <c r="C210" s="155"/>
      <c r="D210" s="53" t="s">
        <v>14</v>
      </c>
      <c r="E210" s="56" t="s">
        <v>143</v>
      </c>
      <c r="F210" s="41" t="s">
        <v>19</v>
      </c>
      <c r="G210" s="23">
        <v>48</v>
      </c>
      <c r="H210" s="23">
        <v>48</v>
      </c>
      <c r="I210" s="100">
        <f t="shared" si="28"/>
        <v>100</v>
      </c>
      <c r="J210" s="100">
        <f t="shared" si="31"/>
        <v>100</v>
      </c>
      <c r="K210" s="2"/>
      <c r="L210" s="34" t="s">
        <v>142</v>
      </c>
      <c r="M210" s="121"/>
    </row>
    <row r="211" spans="1:13" x14ac:dyDescent="0.25">
      <c r="A211" s="177"/>
      <c r="B211" s="156"/>
      <c r="C211" s="155"/>
      <c r="D211" s="119" t="s">
        <v>20</v>
      </c>
      <c r="E211" s="201" t="s">
        <v>60</v>
      </c>
      <c r="F211" s="23" t="s">
        <v>30</v>
      </c>
      <c r="G211" s="23">
        <v>5330</v>
      </c>
      <c r="H211" s="23">
        <v>5545</v>
      </c>
      <c r="I211" s="100">
        <f t="shared" si="28"/>
        <v>104.03377110694183</v>
      </c>
      <c r="J211" s="110">
        <f>(I211+I212)/2</f>
        <v>103.03401617445593</v>
      </c>
      <c r="K211" s="2"/>
      <c r="L211" s="109" t="s">
        <v>146</v>
      </c>
      <c r="M211" s="121"/>
    </row>
    <row r="212" spans="1:13" ht="27" customHeight="1" x14ac:dyDescent="0.25">
      <c r="A212" s="177"/>
      <c r="B212" s="156"/>
      <c r="C212" s="155"/>
      <c r="D212" s="119"/>
      <c r="E212" s="202"/>
      <c r="F212" s="23" t="s">
        <v>29</v>
      </c>
      <c r="G212" s="23">
        <v>9340</v>
      </c>
      <c r="H212" s="23">
        <v>9530</v>
      </c>
      <c r="I212" s="100">
        <f t="shared" si="28"/>
        <v>102.03426124197001</v>
      </c>
      <c r="J212" s="111"/>
      <c r="K212" s="2"/>
      <c r="L212" s="108"/>
      <c r="M212" s="121"/>
    </row>
    <row r="213" spans="1:13" ht="45.75" customHeight="1" x14ac:dyDescent="0.25">
      <c r="A213" s="177"/>
      <c r="B213" s="156"/>
      <c r="C213" s="155"/>
      <c r="D213" s="58" t="s">
        <v>14</v>
      </c>
      <c r="E213" s="46" t="s">
        <v>144</v>
      </c>
      <c r="F213" s="41" t="s">
        <v>145</v>
      </c>
      <c r="G213" s="23">
        <v>130</v>
      </c>
      <c r="H213" s="23">
        <v>130</v>
      </c>
      <c r="I213" s="100">
        <f t="shared" si="28"/>
        <v>100</v>
      </c>
      <c r="J213" s="77">
        <f>I213</f>
        <v>100</v>
      </c>
      <c r="K213" s="2"/>
      <c r="L213" s="3" t="s">
        <v>129</v>
      </c>
      <c r="M213" s="121"/>
    </row>
    <row r="214" spans="1:13" ht="67.5" customHeight="1" x14ac:dyDescent="0.25">
      <c r="A214" s="177"/>
      <c r="B214" s="156"/>
      <c r="C214" s="155"/>
      <c r="D214" s="119" t="s">
        <v>20</v>
      </c>
      <c r="E214" s="154" t="s">
        <v>163</v>
      </c>
      <c r="F214" s="23" t="s">
        <v>30</v>
      </c>
      <c r="G214" s="23">
        <v>1013</v>
      </c>
      <c r="H214" s="23">
        <v>1034</v>
      </c>
      <c r="I214" s="100">
        <f t="shared" si="28"/>
        <v>102.07305034550839</v>
      </c>
      <c r="J214" s="110">
        <f>(I214+I215)/2</f>
        <v>107.49918077441394</v>
      </c>
      <c r="K214" s="109"/>
      <c r="L214" s="109" t="s">
        <v>146</v>
      </c>
      <c r="M214" s="121"/>
    </row>
    <row r="215" spans="1:13" ht="41.25" customHeight="1" x14ac:dyDescent="0.25">
      <c r="A215" s="177"/>
      <c r="B215" s="156"/>
      <c r="C215" s="155"/>
      <c r="D215" s="119"/>
      <c r="E215" s="154"/>
      <c r="F215" s="23" t="s">
        <v>29</v>
      </c>
      <c r="G215" s="23">
        <v>4820</v>
      </c>
      <c r="H215" s="23">
        <v>5443</v>
      </c>
      <c r="I215" s="100">
        <f t="shared" si="28"/>
        <v>112.9253112033195</v>
      </c>
      <c r="J215" s="111"/>
      <c r="K215" s="108"/>
      <c r="L215" s="107"/>
      <c r="M215" s="121"/>
    </row>
    <row r="216" spans="1:13" ht="32.25" customHeight="1" x14ac:dyDescent="0.25">
      <c r="A216" s="177"/>
      <c r="B216" s="156"/>
      <c r="C216" s="155"/>
      <c r="D216" s="58" t="s">
        <v>20</v>
      </c>
      <c r="E216" s="56" t="s">
        <v>76</v>
      </c>
      <c r="F216" s="23" t="s">
        <v>29</v>
      </c>
      <c r="G216" s="23">
        <v>6139</v>
      </c>
      <c r="H216" s="23">
        <v>6709</v>
      </c>
      <c r="I216" s="100">
        <f t="shared" si="28"/>
        <v>109.28489982081773</v>
      </c>
      <c r="J216" s="72">
        <f t="shared" ref="J216:J221" si="32">I216</f>
        <v>109.28489982081773</v>
      </c>
      <c r="K216" s="71"/>
      <c r="L216" s="107"/>
      <c r="M216" s="121"/>
    </row>
    <row r="217" spans="1:13" ht="72.75" customHeight="1" x14ac:dyDescent="0.25">
      <c r="A217" s="177"/>
      <c r="B217" s="11" t="s">
        <v>62</v>
      </c>
      <c r="C217" s="54" t="s">
        <v>2</v>
      </c>
      <c r="D217" s="58" t="s">
        <v>20</v>
      </c>
      <c r="E217" s="56" t="s">
        <v>63</v>
      </c>
      <c r="F217" s="23" t="s">
        <v>29</v>
      </c>
      <c r="G217" s="23">
        <v>400</v>
      </c>
      <c r="H217" s="23">
        <v>400</v>
      </c>
      <c r="I217" s="100">
        <f t="shared" si="28"/>
        <v>100</v>
      </c>
      <c r="J217" s="74">
        <f t="shared" si="32"/>
        <v>100</v>
      </c>
      <c r="K217" s="2"/>
      <c r="L217" s="107"/>
      <c r="M217" s="121"/>
    </row>
    <row r="218" spans="1:13" ht="189.75" customHeight="1" x14ac:dyDescent="0.25">
      <c r="A218" s="177"/>
      <c r="B218" s="12" t="s">
        <v>64</v>
      </c>
      <c r="C218" s="54" t="s">
        <v>2</v>
      </c>
      <c r="D218" s="58" t="s">
        <v>20</v>
      </c>
      <c r="E218" s="56" t="s">
        <v>65</v>
      </c>
      <c r="F218" s="41" t="s">
        <v>24</v>
      </c>
      <c r="G218" s="23">
        <v>1050</v>
      </c>
      <c r="H218" s="23">
        <v>891</v>
      </c>
      <c r="I218" s="100">
        <f t="shared" si="28"/>
        <v>84.857142857142847</v>
      </c>
      <c r="J218" s="101">
        <f t="shared" si="32"/>
        <v>84.857142857142847</v>
      </c>
      <c r="K218" s="2"/>
      <c r="L218" s="107"/>
      <c r="M218" s="121"/>
    </row>
    <row r="219" spans="1:13" ht="30" x14ac:dyDescent="0.25">
      <c r="A219" s="177"/>
      <c r="B219" s="174" t="s">
        <v>162</v>
      </c>
      <c r="C219" s="149" t="s">
        <v>2</v>
      </c>
      <c r="D219" s="58" t="s">
        <v>20</v>
      </c>
      <c r="E219" s="5" t="s">
        <v>167</v>
      </c>
      <c r="F219" s="23" t="s">
        <v>37</v>
      </c>
      <c r="G219" s="23">
        <v>3400</v>
      </c>
      <c r="H219" s="23">
        <v>2153</v>
      </c>
      <c r="I219" s="100">
        <f t="shared" si="28"/>
        <v>63.323529411764703</v>
      </c>
      <c r="J219" s="74">
        <f t="shared" si="32"/>
        <v>63.323529411764703</v>
      </c>
      <c r="K219" s="2"/>
      <c r="L219" s="107"/>
      <c r="M219" s="121"/>
    </row>
    <row r="220" spans="1:13" ht="30" x14ac:dyDescent="0.25">
      <c r="A220" s="177"/>
      <c r="B220" s="175"/>
      <c r="C220" s="129"/>
      <c r="D220" s="58" t="s">
        <v>20</v>
      </c>
      <c r="E220" s="5" t="s">
        <v>66</v>
      </c>
      <c r="F220" s="23" t="s">
        <v>37</v>
      </c>
      <c r="G220" s="23">
        <v>2550</v>
      </c>
      <c r="H220" s="23">
        <v>2710</v>
      </c>
      <c r="I220" s="100">
        <f t="shared" si="28"/>
        <v>106.27450980392157</v>
      </c>
      <c r="J220" s="74">
        <f t="shared" si="32"/>
        <v>106.27450980392157</v>
      </c>
      <c r="K220" s="2"/>
      <c r="L220" s="108"/>
      <c r="M220" s="121"/>
    </row>
    <row r="221" spans="1:13" ht="30" x14ac:dyDescent="0.25">
      <c r="A221" s="177"/>
      <c r="B221" s="13" t="s">
        <v>67</v>
      </c>
      <c r="C221" s="54" t="s">
        <v>2</v>
      </c>
      <c r="D221" s="58" t="s">
        <v>20</v>
      </c>
      <c r="E221" s="5" t="s">
        <v>67</v>
      </c>
      <c r="F221" s="23" t="s">
        <v>68</v>
      </c>
      <c r="G221" s="23">
        <v>4700</v>
      </c>
      <c r="H221" s="23">
        <v>5420</v>
      </c>
      <c r="I221" s="100">
        <f t="shared" si="28"/>
        <v>115.31914893617021</v>
      </c>
      <c r="J221" s="74">
        <f t="shared" si="32"/>
        <v>115.31914893617021</v>
      </c>
      <c r="K221" s="38"/>
      <c r="L221" s="38" t="s">
        <v>150</v>
      </c>
      <c r="M221" s="122"/>
    </row>
    <row r="222" spans="1:13" ht="30" x14ac:dyDescent="0.25">
      <c r="A222" s="177"/>
      <c r="B222" s="140" t="s">
        <v>102</v>
      </c>
      <c r="C222" s="142" t="s">
        <v>2</v>
      </c>
      <c r="D222" s="49" t="s">
        <v>14</v>
      </c>
      <c r="E222" s="62"/>
      <c r="F222" s="40"/>
      <c r="G222" s="23"/>
      <c r="H222" s="23"/>
      <c r="I222" s="100"/>
      <c r="J222" s="72">
        <v>100</v>
      </c>
      <c r="K222" s="2"/>
      <c r="L222" s="2"/>
      <c r="M222" s="2"/>
    </row>
    <row r="223" spans="1:13" ht="30" x14ac:dyDescent="0.25">
      <c r="A223" s="178"/>
      <c r="B223" s="141"/>
      <c r="C223" s="143"/>
      <c r="D223" s="49" t="s">
        <v>20</v>
      </c>
      <c r="E223" s="62"/>
      <c r="F223" s="40"/>
      <c r="G223" s="23"/>
      <c r="H223" s="23"/>
      <c r="I223" s="100"/>
      <c r="J223" s="72">
        <f>(I203+I204+I206+I207+I211+I212+I214+I215+I216+I217+I218+I219+I220+I221)/14</f>
        <v>105.15183024666909</v>
      </c>
      <c r="K223" s="2"/>
      <c r="L223" s="2"/>
      <c r="M223" s="2"/>
    </row>
    <row r="224" spans="1:13" ht="47.25" x14ac:dyDescent="0.25">
      <c r="A224" s="176" t="s">
        <v>87</v>
      </c>
      <c r="B224" s="119" t="s">
        <v>88</v>
      </c>
      <c r="C224" s="155" t="s">
        <v>2</v>
      </c>
      <c r="D224" s="58" t="s">
        <v>14</v>
      </c>
      <c r="E224" s="6" t="s">
        <v>15</v>
      </c>
      <c r="F224" s="54" t="s">
        <v>16</v>
      </c>
      <c r="G224" s="23" t="s">
        <v>17</v>
      </c>
      <c r="H224" s="23" t="s">
        <v>17</v>
      </c>
      <c r="I224" s="100">
        <v>100</v>
      </c>
      <c r="J224" s="100">
        <f>I224</f>
        <v>100</v>
      </c>
      <c r="K224" s="2"/>
      <c r="L224" s="43" t="s">
        <v>146</v>
      </c>
      <c r="M224" s="124">
        <f>(J224+J225+J226+J228)/4</f>
        <v>97.155631525880167</v>
      </c>
    </row>
    <row r="225" spans="1:13" ht="90" customHeight="1" x14ac:dyDescent="0.25">
      <c r="A225" s="177"/>
      <c r="B225" s="119"/>
      <c r="C225" s="155"/>
      <c r="D225" s="58" t="s">
        <v>14</v>
      </c>
      <c r="E225" s="46" t="s">
        <v>144</v>
      </c>
      <c r="F225" s="58" t="s">
        <v>145</v>
      </c>
      <c r="G225" s="23">
        <v>130</v>
      </c>
      <c r="H225" s="23">
        <v>130</v>
      </c>
      <c r="I225" s="100">
        <f t="shared" ref="I225" si="33">H225/G225*100</f>
        <v>100</v>
      </c>
      <c r="J225" s="77">
        <f>I225</f>
        <v>100</v>
      </c>
      <c r="K225" s="2"/>
      <c r="L225" s="43" t="s">
        <v>129</v>
      </c>
      <c r="M225" s="125"/>
    </row>
    <row r="226" spans="1:13" ht="67.5" customHeight="1" x14ac:dyDescent="0.25">
      <c r="A226" s="177"/>
      <c r="B226" s="119"/>
      <c r="C226" s="155"/>
      <c r="D226" s="109" t="s">
        <v>20</v>
      </c>
      <c r="E226" s="154" t="s">
        <v>163</v>
      </c>
      <c r="F226" s="23" t="s">
        <v>30</v>
      </c>
      <c r="G226" s="23">
        <v>904</v>
      </c>
      <c r="H226" s="23">
        <v>819</v>
      </c>
      <c r="I226" s="100">
        <f t="shared" si="28"/>
        <v>90.597345132743371</v>
      </c>
      <c r="J226" s="110">
        <f>(I226+I227)/2</f>
        <v>91.381146793175816</v>
      </c>
      <c r="K226" s="2"/>
      <c r="L226" s="109" t="s">
        <v>146</v>
      </c>
      <c r="M226" s="125"/>
    </row>
    <row r="227" spans="1:13" ht="21" customHeight="1" x14ac:dyDescent="0.25">
      <c r="A227" s="177"/>
      <c r="B227" s="119"/>
      <c r="C227" s="155"/>
      <c r="D227" s="108"/>
      <c r="E227" s="154"/>
      <c r="F227" s="23" t="s">
        <v>29</v>
      </c>
      <c r="G227" s="23">
        <v>970</v>
      </c>
      <c r="H227" s="23">
        <v>894</v>
      </c>
      <c r="I227" s="100">
        <f t="shared" si="28"/>
        <v>92.164948453608247</v>
      </c>
      <c r="J227" s="111"/>
      <c r="K227" s="2"/>
      <c r="L227" s="107"/>
      <c r="M227" s="125"/>
    </row>
    <row r="228" spans="1:13" ht="117.75" customHeight="1" x14ac:dyDescent="0.25">
      <c r="A228" s="177"/>
      <c r="B228" s="12" t="s">
        <v>64</v>
      </c>
      <c r="C228" s="54" t="s">
        <v>2</v>
      </c>
      <c r="D228" s="58" t="s">
        <v>20</v>
      </c>
      <c r="E228" s="56" t="s">
        <v>65</v>
      </c>
      <c r="F228" s="41" t="s">
        <v>24</v>
      </c>
      <c r="G228" s="23">
        <v>145</v>
      </c>
      <c r="H228" s="23">
        <v>141</v>
      </c>
      <c r="I228" s="100">
        <f t="shared" si="28"/>
        <v>97.241379310344826</v>
      </c>
      <c r="J228" s="72">
        <f>I228</f>
        <v>97.241379310344826</v>
      </c>
      <c r="K228" s="38"/>
      <c r="L228" s="108"/>
      <c r="M228" s="126"/>
    </row>
    <row r="229" spans="1:13" ht="30" x14ac:dyDescent="0.25">
      <c r="A229" s="177"/>
      <c r="B229" s="140" t="s">
        <v>102</v>
      </c>
      <c r="C229" s="142" t="s">
        <v>2</v>
      </c>
      <c r="D229" s="49" t="s">
        <v>14</v>
      </c>
      <c r="E229" s="62"/>
      <c r="F229" s="40"/>
      <c r="G229" s="23"/>
      <c r="H229" s="23"/>
      <c r="I229" s="91"/>
      <c r="J229" s="72">
        <v>100</v>
      </c>
      <c r="K229" s="2"/>
      <c r="L229" s="2"/>
      <c r="M229" s="2"/>
    </row>
    <row r="230" spans="1:13" ht="30" x14ac:dyDescent="0.25">
      <c r="A230" s="178"/>
      <c r="B230" s="141"/>
      <c r="C230" s="143"/>
      <c r="D230" s="49" t="s">
        <v>20</v>
      </c>
      <c r="E230" s="62"/>
      <c r="F230" s="40"/>
      <c r="G230" s="23"/>
      <c r="H230" s="23"/>
      <c r="I230" s="91"/>
      <c r="J230" s="72">
        <f>(I226+I227+I228)/3</f>
        <v>93.334557632232148</v>
      </c>
      <c r="K230" s="2"/>
      <c r="L230" s="2"/>
      <c r="M230" s="2"/>
    </row>
    <row r="231" spans="1:13" ht="126" x14ac:dyDescent="0.25">
      <c r="A231" s="109" t="s">
        <v>90</v>
      </c>
      <c r="B231" s="109" t="s">
        <v>185</v>
      </c>
      <c r="C231" s="149" t="s">
        <v>2</v>
      </c>
      <c r="D231" s="58" t="s">
        <v>14</v>
      </c>
      <c r="E231" s="6" t="s">
        <v>134</v>
      </c>
      <c r="F231" s="23" t="s">
        <v>19</v>
      </c>
      <c r="G231" s="196">
        <v>35</v>
      </c>
      <c r="H231" s="23">
        <v>35</v>
      </c>
      <c r="I231" s="100">
        <f t="shared" ref="I231" si="34">H231/G231*100</f>
        <v>100</v>
      </c>
      <c r="J231" s="113">
        <f>(I231+I232)/2</f>
        <v>100</v>
      </c>
      <c r="K231" s="2"/>
      <c r="L231" s="3" t="s">
        <v>135</v>
      </c>
      <c r="M231" s="127">
        <f>(J231+J233+J235+J236+J238+J239+J240+J241+J243+J244+J247+J249+J250+J252+J248+J246)/16</f>
        <v>93.472824665346891</v>
      </c>
    </row>
    <row r="232" spans="1:13" ht="110.25" x14ac:dyDescent="0.25">
      <c r="A232" s="107"/>
      <c r="B232" s="107"/>
      <c r="C232" s="128"/>
      <c r="D232" s="41" t="s">
        <v>14</v>
      </c>
      <c r="E232" s="64" t="s">
        <v>136</v>
      </c>
      <c r="F232" s="23" t="s">
        <v>19</v>
      </c>
      <c r="G232" s="23">
        <v>5.2</v>
      </c>
      <c r="H232" s="23">
        <v>5.2</v>
      </c>
      <c r="I232" s="100">
        <f>H232/G232*100</f>
        <v>100</v>
      </c>
      <c r="J232" s="114"/>
      <c r="K232" s="36"/>
      <c r="L232" s="35" t="s">
        <v>135</v>
      </c>
      <c r="M232" s="128"/>
    </row>
    <row r="233" spans="1:13" x14ac:dyDescent="0.25">
      <c r="A233" s="107"/>
      <c r="B233" s="107"/>
      <c r="C233" s="128"/>
      <c r="D233" s="119" t="s">
        <v>20</v>
      </c>
      <c r="E233" s="154" t="s">
        <v>53</v>
      </c>
      <c r="F233" s="41" t="s">
        <v>157</v>
      </c>
      <c r="G233" s="23">
        <v>1558</v>
      </c>
      <c r="H233" s="23">
        <v>1488</v>
      </c>
      <c r="I233" s="100">
        <f t="shared" si="28"/>
        <v>95.507060333761231</v>
      </c>
      <c r="J233" s="123">
        <f>(I233+I234)/2</f>
        <v>97.42752284087328</v>
      </c>
      <c r="K233" s="109"/>
      <c r="L233" s="109" t="s">
        <v>146</v>
      </c>
      <c r="M233" s="128"/>
    </row>
    <row r="234" spans="1:13" ht="22.5" customHeight="1" x14ac:dyDescent="0.25">
      <c r="A234" s="107"/>
      <c r="B234" s="107"/>
      <c r="C234" s="128"/>
      <c r="D234" s="119"/>
      <c r="E234" s="154"/>
      <c r="F234" s="41" t="s">
        <v>158</v>
      </c>
      <c r="G234" s="23">
        <v>13650</v>
      </c>
      <c r="H234" s="23">
        <v>13561</v>
      </c>
      <c r="I234" s="100">
        <f t="shared" si="28"/>
        <v>99.347985347985343</v>
      </c>
      <c r="J234" s="123"/>
      <c r="K234" s="107"/>
      <c r="L234" s="107"/>
      <c r="M234" s="128"/>
    </row>
    <row r="235" spans="1:13" ht="57.75" customHeight="1" x14ac:dyDescent="0.25">
      <c r="A235" s="107"/>
      <c r="B235" s="107"/>
      <c r="C235" s="128"/>
      <c r="D235" s="51" t="s">
        <v>14</v>
      </c>
      <c r="E235" s="45" t="s">
        <v>137</v>
      </c>
      <c r="F235" s="41" t="s">
        <v>19</v>
      </c>
      <c r="G235" s="23">
        <v>90</v>
      </c>
      <c r="H235" s="23">
        <v>90</v>
      </c>
      <c r="I235" s="100">
        <f t="shared" ref="I235" si="35">H235/G235*100</f>
        <v>100</v>
      </c>
      <c r="J235" s="77">
        <f>I235</f>
        <v>100</v>
      </c>
      <c r="K235" s="2"/>
      <c r="L235" s="107"/>
      <c r="M235" s="128"/>
    </row>
    <row r="236" spans="1:13" x14ac:dyDescent="0.25">
      <c r="A236" s="107"/>
      <c r="B236" s="107"/>
      <c r="C236" s="128"/>
      <c r="D236" s="109" t="s">
        <v>20</v>
      </c>
      <c r="E236" s="151" t="s">
        <v>58</v>
      </c>
      <c r="F236" s="23" t="s">
        <v>30</v>
      </c>
      <c r="G236" s="23">
        <v>503</v>
      </c>
      <c r="H236" s="23">
        <v>427</v>
      </c>
      <c r="I236" s="100">
        <f t="shared" si="28"/>
        <v>84.89065606361828</v>
      </c>
      <c r="J236" s="110">
        <f>(I236+I237)/2</f>
        <v>91.326759799146942</v>
      </c>
      <c r="K236" s="109"/>
      <c r="L236" s="107"/>
      <c r="M236" s="128"/>
    </row>
    <row r="237" spans="1:13" ht="36.75" customHeight="1" x14ac:dyDescent="0.25">
      <c r="A237" s="107"/>
      <c r="B237" s="107"/>
      <c r="C237" s="128"/>
      <c r="D237" s="108"/>
      <c r="E237" s="152"/>
      <c r="F237" s="23" t="s">
        <v>29</v>
      </c>
      <c r="G237" s="23">
        <v>1341</v>
      </c>
      <c r="H237" s="23">
        <v>1311</v>
      </c>
      <c r="I237" s="100">
        <f t="shared" si="28"/>
        <v>97.762863534675617</v>
      </c>
      <c r="J237" s="111"/>
      <c r="K237" s="108"/>
      <c r="L237" s="108"/>
      <c r="M237" s="128"/>
    </row>
    <row r="238" spans="1:13" ht="41.25" customHeight="1" x14ac:dyDescent="0.25">
      <c r="A238" s="107"/>
      <c r="B238" s="107"/>
      <c r="C238" s="128"/>
      <c r="D238" s="85" t="s">
        <v>14</v>
      </c>
      <c r="E238" s="45" t="s">
        <v>139</v>
      </c>
      <c r="F238" s="23" t="s">
        <v>19</v>
      </c>
      <c r="G238" s="23">
        <v>3</v>
      </c>
      <c r="H238" s="23">
        <v>3</v>
      </c>
      <c r="I238" s="100">
        <f t="shared" si="28"/>
        <v>100</v>
      </c>
      <c r="J238" s="100">
        <f>I238</f>
        <v>100</v>
      </c>
      <c r="K238" s="3"/>
      <c r="L238" s="30" t="s">
        <v>140</v>
      </c>
      <c r="M238" s="128"/>
    </row>
    <row r="239" spans="1:13" ht="46.5" customHeight="1" x14ac:dyDescent="0.25">
      <c r="A239" s="107"/>
      <c r="B239" s="107"/>
      <c r="C239" s="128"/>
      <c r="D239" s="85" t="s">
        <v>14</v>
      </c>
      <c r="E239" s="56" t="s">
        <v>141</v>
      </c>
      <c r="F239" s="41" t="s">
        <v>19</v>
      </c>
      <c r="G239" s="23">
        <v>56</v>
      </c>
      <c r="H239" s="23">
        <v>56</v>
      </c>
      <c r="I239" s="100">
        <f t="shared" ref="I239:I240" si="36">H239/G239*100</f>
        <v>100</v>
      </c>
      <c r="J239" s="100">
        <f t="shared" ref="J239:J240" si="37">I239</f>
        <v>100</v>
      </c>
      <c r="K239" s="3"/>
      <c r="L239" s="39" t="s">
        <v>142</v>
      </c>
      <c r="M239" s="128"/>
    </row>
    <row r="240" spans="1:13" ht="47.25" x14ac:dyDescent="0.25">
      <c r="A240" s="107"/>
      <c r="B240" s="107"/>
      <c r="C240" s="128"/>
      <c r="D240" s="53" t="s">
        <v>14</v>
      </c>
      <c r="E240" s="56" t="s">
        <v>143</v>
      </c>
      <c r="F240" s="41" t="s">
        <v>19</v>
      </c>
      <c r="G240" s="23">
        <v>48</v>
      </c>
      <c r="H240" s="23">
        <v>48</v>
      </c>
      <c r="I240" s="100">
        <f t="shared" si="36"/>
        <v>100</v>
      </c>
      <c r="J240" s="100">
        <f t="shared" si="37"/>
        <v>100</v>
      </c>
      <c r="K240" s="3"/>
      <c r="L240" s="39" t="s">
        <v>142</v>
      </c>
      <c r="M240" s="128"/>
    </row>
    <row r="241" spans="1:13" x14ac:dyDescent="0.25">
      <c r="A241" s="107"/>
      <c r="B241" s="107"/>
      <c r="C241" s="128"/>
      <c r="D241" s="119" t="s">
        <v>20</v>
      </c>
      <c r="E241" s="165" t="s">
        <v>60</v>
      </c>
      <c r="F241" s="23" t="s">
        <v>30</v>
      </c>
      <c r="G241" s="23">
        <v>2585</v>
      </c>
      <c r="H241" s="23">
        <v>2372</v>
      </c>
      <c r="I241" s="100">
        <f t="shared" si="28"/>
        <v>91.760154738878143</v>
      </c>
      <c r="J241" s="110">
        <f>(I241+I242)/2</f>
        <v>91.63120567375887</v>
      </c>
      <c r="K241" s="109"/>
      <c r="L241" s="109" t="s">
        <v>146</v>
      </c>
      <c r="M241" s="128"/>
    </row>
    <row r="242" spans="1:13" ht="34.5" customHeight="1" x14ac:dyDescent="0.25">
      <c r="A242" s="107"/>
      <c r="B242" s="107"/>
      <c r="C242" s="128"/>
      <c r="D242" s="119"/>
      <c r="E242" s="166"/>
      <c r="F242" s="23" t="s">
        <v>29</v>
      </c>
      <c r="G242" s="23">
        <v>7755</v>
      </c>
      <c r="H242" s="23">
        <v>7096</v>
      </c>
      <c r="I242" s="100">
        <f t="shared" si="28"/>
        <v>91.502256608639584</v>
      </c>
      <c r="J242" s="111"/>
      <c r="K242" s="108"/>
      <c r="L242" s="108"/>
      <c r="M242" s="128"/>
    </row>
    <row r="243" spans="1:13" ht="65.25" customHeight="1" x14ac:dyDescent="0.25">
      <c r="A243" s="107"/>
      <c r="B243" s="107"/>
      <c r="C243" s="128"/>
      <c r="D243" s="58" t="s">
        <v>14</v>
      </c>
      <c r="E243" s="46" t="s">
        <v>144</v>
      </c>
      <c r="F243" s="41" t="s">
        <v>145</v>
      </c>
      <c r="G243" s="23">
        <v>130</v>
      </c>
      <c r="H243" s="23">
        <v>130</v>
      </c>
      <c r="I243" s="100">
        <f t="shared" si="28"/>
        <v>100</v>
      </c>
      <c r="J243" s="77">
        <f>I243</f>
        <v>100</v>
      </c>
      <c r="K243" s="2"/>
      <c r="L243" s="38" t="s">
        <v>129</v>
      </c>
      <c r="M243" s="128"/>
    </row>
    <row r="244" spans="1:13" ht="67.5" customHeight="1" x14ac:dyDescent="0.25">
      <c r="A244" s="107"/>
      <c r="B244" s="107"/>
      <c r="C244" s="128"/>
      <c r="D244" s="119" t="s">
        <v>20</v>
      </c>
      <c r="E244" s="154" t="s">
        <v>163</v>
      </c>
      <c r="F244" s="23" t="s">
        <v>30</v>
      </c>
      <c r="G244" s="23">
        <v>1650</v>
      </c>
      <c r="H244" s="23">
        <v>1243</v>
      </c>
      <c r="I244" s="100">
        <f t="shared" si="28"/>
        <v>75.333333333333329</v>
      </c>
      <c r="J244" s="113">
        <f>(I244+I245)/2</f>
        <v>82.764069264069263</v>
      </c>
      <c r="K244" s="109"/>
      <c r="L244" s="109" t="s">
        <v>146</v>
      </c>
      <c r="M244" s="128"/>
    </row>
    <row r="245" spans="1:13" ht="25.5" customHeight="1" x14ac:dyDescent="0.25">
      <c r="A245" s="107"/>
      <c r="B245" s="107"/>
      <c r="C245" s="128"/>
      <c r="D245" s="119"/>
      <c r="E245" s="154"/>
      <c r="F245" s="23" t="s">
        <v>29</v>
      </c>
      <c r="G245" s="23">
        <v>1540</v>
      </c>
      <c r="H245" s="23">
        <v>1389</v>
      </c>
      <c r="I245" s="100">
        <f t="shared" si="28"/>
        <v>90.194805194805198</v>
      </c>
      <c r="J245" s="114"/>
      <c r="K245" s="108"/>
      <c r="L245" s="107"/>
      <c r="M245" s="128"/>
    </row>
    <row r="246" spans="1:13" ht="33" customHeight="1" x14ac:dyDescent="0.25">
      <c r="A246" s="107"/>
      <c r="B246" s="108"/>
      <c r="C246" s="129"/>
      <c r="D246" s="58" t="s">
        <v>20</v>
      </c>
      <c r="E246" s="56" t="s">
        <v>76</v>
      </c>
      <c r="F246" s="23" t="s">
        <v>29</v>
      </c>
      <c r="G246" s="23">
        <v>3525</v>
      </c>
      <c r="H246" s="23">
        <v>3341</v>
      </c>
      <c r="I246" s="100">
        <f t="shared" ref="I246" si="38">H246/G246*100</f>
        <v>94.780141843971634</v>
      </c>
      <c r="J246" s="72">
        <f t="shared" ref="J246" si="39">I246</f>
        <v>94.780141843971634</v>
      </c>
      <c r="K246" s="53"/>
      <c r="L246" s="107"/>
      <c r="M246" s="128"/>
    </row>
    <row r="247" spans="1:13" ht="198" customHeight="1" x14ac:dyDescent="0.25">
      <c r="A247" s="107"/>
      <c r="B247" s="11" t="s">
        <v>62</v>
      </c>
      <c r="C247" s="54" t="s">
        <v>2</v>
      </c>
      <c r="D247" s="58" t="s">
        <v>20</v>
      </c>
      <c r="E247" s="56" t="s">
        <v>63</v>
      </c>
      <c r="F247" s="23" t="s">
        <v>29</v>
      </c>
      <c r="G247" s="23">
        <v>20</v>
      </c>
      <c r="H247" s="23">
        <v>20</v>
      </c>
      <c r="I247" s="100">
        <f t="shared" si="28"/>
        <v>100</v>
      </c>
      <c r="J247" s="72">
        <f>I247</f>
        <v>100</v>
      </c>
      <c r="K247" s="2"/>
      <c r="L247" s="107"/>
      <c r="M247" s="128"/>
    </row>
    <row r="248" spans="1:13" ht="198.75" customHeight="1" x14ac:dyDescent="0.25">
      <c r="A248" s="107"/>
      <c r="B248" s="15" t="s">
        <v>166</v>
      </c>
      <c r="C248" s="54" t="s">
        <v>2</v>
      </c>
      <c r="D248" s="58" t="s">
        <v>20</v>
      </c>
      <c r="E248" s="56" t="s">
        <v>165</v>
      </c>
      <c r="F248" s="41" t="s">
        <v>161</v>
      </c>
      <c r="G248" s="23">
        <v>40</v>
      </c>
      <c r="H248" s="23">
        <v>39</v>
      </c>
      <c r="I248" s="100">
        <f>H248/G248*100</f>
        <v>97.5</v>
      </c>
      <c r="J248" s="72">
        <f>I248</f>
        <v>97.5</v>
      </c>
      <c r="K248" s="71"/>
      <c r="L248" s="107"/>
      <c r="M248" s="128"/>
    </row>
    <row r="249" spans="1:13" ht="110.25" x14ac:dyDescent="0.25">
      <c r="A249" s="107"/>
      <c r="B249" s="12" t="s">
        <v>64</v>
      </c>
      <c r="C249" s="54" t="s">
        <v>2</v>
      </c>
      <c r="D249" s="58" t="s">
        <v>20</v>
      </c>
      <c r="E249" s="56" t="s">
        <v>65</v>
      </c>
      <c r="F249" s="41" t="s">
        <v>24</v>
      </c>
      <c r="G249" s="23">
        <v>208</v>
      </c>
      <c r="H249" s="23">
        <v>186</v>
      </c>
      <c r="I249" s="100">
        <f t="shared" ref="I249:I315" si="40">H249/G249*100</f>
        <v>89.423076923076934</v>
      </c>
      <c r="J249" s="72">
        <f>I249</f>
        <v>89.423076923076934</v>
      </c>
      <c r="K249" s="71"/>
      <c r="L249" s="107"/>
      <c r="M249" s="128"/>
    </row>
    <row r="250" spans="1:13" ht="30" x14ac:dyDescent="0.25">
      <c r="A250" s="107"/>
      <c r="B250" s="147" t="s">
        <v>162</v>
      </c>
      <c r="C250" s="149" t="s">
        <v>2</v>
      </c>
      <c r="D250" s="58" t="s">
        <v>20</v>
      </c>
      <c r="E250" s="5" t="s">
        <v>167</v>
      </c>
      <c r="F250" s="54" t="s">
        <v>37</v>
      </c>
      <c r="G250" s="23"/>
      <c r="H250" s="23"/>
      <c r="I250" s="72"/>
      <c r="J250" s="113">
        <f>(I250+I251)/2</f>
        <v>50.712418300653596</v>
      </c>
      <c r="K250" s="109"/>
      <c r="L250" s="107"/>
      <c r="M250" s="128"/>
    </row>
    <row r="251" spans="1:13" ht="30" x14ac:dyDescent="0.25">
      <c r="A251" s="107"/>
      <c r="B251" s="148"/>
      <c r="C251" s="129"/>
      <c r="D251" s="58" t="s">
        <v>20</v>
      </c>
      <c r="E251" s="5" t="s">
        <v>66</v>
      </c>
      <c r="F251" s="54" t="s">
        <v>37</v>
      </c>
      <c r="G251" s="23">
        <v>15300</v>
      </c>
      <c r="H251" s="23">
        <v>15518</v>
      </c>
      <c r="I251" s="72">
        <f t="shared" si="40"/>
        <v>101.42483660130719</v>
      </c>
      <c r="J251" s="114"/>
      <c r="K251" s="108"/>
      <c r="L251" s="108"/>
      <c r="M251" s="128"/>
    </row>
    <row r="252" spans="1:13" ht="30" x14ac:dyDescent="0.25">
      <c r="A252" s="107"/>
      <c r="B252" s="13" t="s">
        <v>67</v>
      </c>
      <c r="C252" s="54" t="s">
        <v>2</v>
      </c>
      <c r="D252" s="58" t="s">
        <v>20</v>
      </c>
      <c r="E252" s="5" t="s">
        <v>67</v>
      </c>
      <c r="F252" s="54" t="s">
        <v>68</v>
      </c>
      <c r="G252" s="23">
        <v>400</v>
      </c>
      <c r="H252" s="23">
        <v>400</v>
      </c>
      <c r="I252" s="72">
        <f t="shared" si="40"/>
        <v>100</v>
      </c>
      <c r="J252" s="72">
        <f>I252</f>
        <v>100</v>
      </c>
      <c r="K252" s="38"/>
      <c r="L252" s="38" t="s">
        <v>150</v>
      </c>
      <c r="M252" s="129"/>
    </row>
    <row r="253" spans="1:13" ht="30" x14ac:dyDescent="0.25">
      <c r="A253" s="107"/>
      <c r="B253" s="140" t="s">
        <v>102</v>
      </c>
      <c r="C253" s="142" t="s">
        <v>2</v>
      </c>
      <c r="D253" s="49" t="s">
        <v>14</v>
      </c>
      <c r="E253" s="62"/>
      <c r="F253" s="40"/>
      <c r="G253" s="23"/>
      <c r="H253" s="23"/>
      <c r="I253" s="91"/>
      <c r="J253" s="72">
        <v>100</v>
      </c>
      <c r="K253" s="2"/>
      <c r="L253" s="2"/>
      <c r="M253" s="2"/>
    </row>
    <row r="254" spans="1:13" ht="30" x14ac:dyDescent="0.25">
      <c r="A254" s="108"/>
      <c r="B254" s="141"/>
      <c r="C254" s="143"/>
      <c r="D254" s="49" t="s">
        <v>20</v>
      </c>
      <c r="E254" s="62"/>
      <c r="F254" s="40"/>
      <c r="G254" s="23"/>
      <c r="H254" s="23"/>
      <c r="I254" s="91"/>
      <c r="J254" s="72">
        <f>(I233+I234+I236+I237+I241+I242+I244+I245+I247+I249+I251+I252+I248+I246)/14</f>
        <v>93.530512180289477</v>
      </c>
      <c r="K254" s="2"/>
      <c r="L254" s="2"/>
      <c r="M254" s="2"/>
    </row>
    <row r="255" spans="1:13" ht="126" x14ac:dyDescent="0.25">
      <c r="A255" s="109" t="s">
        <v>91</v>
      </c>
      <c r="B255" s="109" t="s">
        <v>186</v>
      </c>
      <c r="C255" s="149" t="s">
        <v>2</v>
      </c>
      <c r="D255" s="58" t="s">
        <v>14</v>
      </c>
      <c r="E255" s="6" t="s">
        <v>134</v>
      </c>
      <c r="F255" s="23" t="s">
        <v>19</v>
      </c>
      <c r="G255" s="196">
        <v>35</v>
      </c>
      <c r="H255" s="23">
        <v>35</v>
      </c>
      <c r="I255" s="100">
        <f t="shared" ref="I255" si="41">H255/G255*100</f>
        <v>100</v>
      </c>
      <c r="J255" s="113">
        <f>(I255+I256)/2</f>
        <v>100</v>
      </c>
      <c r="K255" s="2"/>
      <c r="L255" s="38" t="s">
        <v>135</v>
      </c>
      <c r="M255" s="120">
        <f>(J255+J257+J259+J260+J263+J264+J265+J267+J268+J271+J273+J274+J276+J262+J272+J270)/16</f>
        <v>104.64356182747122</v>
      </c>
    </row>
    <row r="256" spans="1:13" ht="110.25" x14ac:dyDescent="0.25">
      <c r="A256" s="107"/>
      <c r="B256" s="107"/>
      <c r="C256" s="128"/>
      <c r="D256" s="41" t="s">
        <v>14</v>
      </c>
      <c r="E256" s="64" t="s">
        <v>136</v>
      </c>
      <c r="F256" s="23" t="s">
        <v>19</v>
      </c>
      <c r="G256" s="23">
        <v>5.2</v>
      </c>
      <c r="H256" s="23">
        <v>5.2</v>
      </c>
      <c r="I256" s="100">
        <v>100</v>
      </c>
      <c r="J256" s="114"/>
      <c r="K256" s="36"/>
      <c r="L256" s="41" t="s">
        <v>135</v>
      </c>
      <c r="M256" s="121"/>
    </row>
    <row r="257" spans="1:13" x14ac:dyDescent="0.25">
      <c r="A257" s="107"/>
      <c r="B257" s="107"/>
      <c r="C257" s="128"/>
      <c r="D257" s="119" t="s">
        <v>20</v>
      </c>
      <c r="E257" s="198" t="s">
        <v>53</v>
      </c>
      <c r="F257" s="41" t="s">
        <v>30</v>
      </c>
      <c r="G257" s="23">
        <v>470</v>
      </c>
      <c r="H257" s="23">
        <v>472</v>
      </c>
      <c r="I257" s="100">
        <f t="shared" si="40"/>
        <v>100.42553191489361</v>
      </c>
      <c r="J257" s="123">
        <f>(I257+I258)/2</f>
        <v>100.12485386953472</v>
      </c>
      <c r="K257" s="109"/>
      <c r="L257" s="109" t="s">
        <v>146</v>
      </c>
      <c r="M257" s="121"/>
    </row>
    <row r="258" spans="1:13" ht="30" customHeight="1" x14ac:dyDescent="0.25">
      <c r="A258" s="107"/>
      <c r="B258" s="107"/>
      <c r="C258" s="128"/>
      <c r="D258" s="119"/>
      <c r="E258" s="198"/>
      <c r="F258" s="41" t="s">
        <v>29</v>
      </c>
      <c r="G258" s="23">
        <v>4550</v>
      </c>
      <c r="H258" s="23">
        <v>4542</v>
      </c>
      <c r="I258" s="100">
        <f t="shared" si="40"/>
        <v>99.824175824175825</v>
      </c>
      <c r="J258" s="123"/>
      <c r="K258" s="107"/>
      <c r="L258" s="107"/>
      <c r="M258" s="121"/>
    </row>
    <row r="259" spans="1:13" ht="70.5" customHeight="1" x14ac:dyDescent="0.25">
      <c r="A259" s="107"/>
      <c r="B259" s="107"/>
      <c r="C259" s="128"/>
      <c r="D259" s="51" t="s">
        <v>14</v>
      </c>
      <c r="E259" s="45" t="s">
        <v>137</v>
      </c>
      <c r="F259" s="41" t="s">
        <v>19</v>
      </c>
      <c r="G259" s="23">
        <v>90</v>
      </c>
      <c r="H259" s="23">
        <v>90</v>
      </c>
      <c r="I259" s="100">
        <f t="shared" si="40"/>
        <v>100</v>
      </c>
      <c r="J259" s="77">
        <f>I259</f>
        <v>100</v>
      </c>
      <c r="K259" s="2"/>
      <c r="L259" s="107"/>
      <c r="M259" s="121"/>
    </row>
    <row r="260" spans="1:13" x14ac:dyDescent="0.25">
      <c r="A260" s="107"/>
      <c r="B260" s="107"/>
      <c r="C260" s="128"/>
      <c r="D260" s="109" t="s">
        <v>20</v>
      </c>
      <c r="E260" s="198" t="s">
        <v>58</v>
      </c>
      <c r="F260" s="23" t="s">
        <v>30</v>
      </c>
      <c r="G260" s="23">
        <v>335</v>
      </c>
      <c r="H260" s="23">
        <v>336</v>
      </c>
      <c r="I260" s="100">
        <f t="shared" si="40"/>
        <v>100.29850746268656</v>
      </c>
      <c r="J260" s="110">
        <f>(I260+I261)/2</f>
        <v>99.981468496443938</v>
      </c>
      <c r="K260" s="109"/>
      <c r="L260" s="107"/>
      <c r="M260" s="121"/>
    </row>
    <row r="261" spans="1:13" ht="27" customHeight="1" x14ac:dyDescent="0.25">
      <c r="A261" s="107"/>
      <c r="B261" s="107"/>
      <c r="C261" s="128"/>
      <c r="D261" s="108"/>
      <c r="E261" s="198"/>
      <c r="F261" s="23" t="s">
        <v>29</v>
      </c>
      <c r="G261" s="23">
        <v>894</v>
      </c>
      <c r="H261" s="23">
        <v>891</v>
      </c>
      <c r="I261" s="100">
        <f t="shared" si="40"/>
        <v>99.664429530201332</v>
      </c>
      <c r="J261" s="111"/>
      <c r="K261" s="108"/>
      <c r="L261" s="108"/>
      <c r="M261" s="121"/>
    </row>
    <row r="262" spans="1:13" ht="42" customHeight="1" x14ac:dyDescent="0.25">
      <c r="A262" s="107"/>
      <c r="B262" s="107"/>
      <c r="C262" s="128"/>
      <c r="D262" s="85" t="s">
        <v>14</v>
      </c>
      <c r="E262" s="204" t="s">
        <v>139</v>
      </c>
      <c r="F262" s="23" t="s">
        <v>19</v>
      </c>
      <c r="G262" s="23">
        <v>3</v>
      </c>
      <c r="H262" s="23">
        <v>3</v>
      </c>
      <c r="I262" s="100">
        <f t="shared" si="40"/>
        <v>100</v>
      </c>
      <c r="J262" s="100">
        <f>I262</f>
        <v>100</v>
      </c>
      <c r="K262" s="2"/>
      <c r="L262" s="89" t="s">
        <v>140</v>
      </c>
      <c r="M262" s="121"/>
    </row>
    <row r="263" spans="1:13" ht="46.5" customHeight="1" x14ac:dyDescent="0.25">
      <c r="A263" s="107"/>
      <c r="B263" s="107"/>
      <c r="C263" s="128"/>
      <c r="D263" s="85" t="s">
        <v>14</v>
      </c>
      <c r="E263" s="102" t="s">
        <v>141</v>
      </c>
      <c r="F263" s="41" t="s">
        <v>19</v>
      </c>
      <c r="G263" s="23">
        <v>56</v>
      </c>
      <c r="H263" s="23">
        <v>56</v>
      </c>
      <c r="I263" s="100">
        <f t="shared" si="40"/>
        <v>100</v>
      </c>
      <c r="J263" s="100">
        <f t="shared" ref="J263:J264" si="42">I263</f>
        <v>100</v>
      </c>
      <c r="K263" s="2"/>
      <c r="L263" s="94" t="s">
        <v>142</v>
      </c>
      <c r="M263" s="121"/>
    </row>
    <row r="264" spans="1:13" ht="45" x14ac:dyDescent="0.25">
      <c r="A264" s="107"/>
      <c r="B264" s="107"/>
      <c r="C264" s="128"/>
      <c r="D264" s="85" t="s">
        <v>14</v>
      </c>
      <c r="E264" s="102" t="s">
        <v>143</v>
      </c>
      <c r="F264" s="41" t="s">
        <v>19</v>
      </c>
      <c r="G264" s="23">
        <v>48</v>
      </c>
      <c r="H264" s="23">
        <v>48</v>
      </c>
      <c r="I264" s="100">
        <f t="shared" si="40"/>
        <v>100</v>
      </c>
      <c r="J264" s="100">
        <f t="shared" si="42"/>
        <v>100</v>
      </c>
      <c r="K264" s="2"/>
      <c r="L264" s="94" t="s">
        <v>142</v>
      </c>
      <c r="M264" s="121"/>
    </row>
    <row r="265" spans="1:13" x14ac:dyDescent="0.25">
      <c r="A265" s="107"/>
      <c r="B265" s="107"/>
      <c r="C265" s="128"/>
      <c r="D265" s="119" t="s">
        <v>20</v>
      </c>
      <c r="E265" s="201" t="s">
        <v>60</v>
      </c>
      <c r="F265" s="23" t="s">
        <v>30</v>
      </c>
      <c r="G265" s="23">
        <v>1880</v>
      </c>
      <c r="H265" s="23">
        <v>1879</v>
      </c>
      <c r="I265" s="100">
        <f t="shared" si="40"/>
        <v>99.946808510638292</v>
      </c>
      <c r="J265" s="110">
        <f>(I265+I266)/2</f>
        <v>99.955673758865245</v>
      </c>
      <c r="K265" s="109"/>
      <c r="L265" s="109" t="s">
        <v>146</v>
      </c>
      <c r="M265" s="121"/>
    </row>
    <row r="266" spans="1:13" ht="34.5" customHeight="1" x14ac:dyDescent="0.25">
      <c r="A266" s="107"/>
      <c r="B266" s="107"/>
      <c r="C266" s="128"/>
      <c r="D266" s="119"/>
      <c r="E266" s="202"/>
      <c r="F266" s="23" t="s">
        <v>29</v>
      </c>
      <c r="G266" s="23">
        <v>5640</v>
      </c>
      <c r="H266" s="23">
        <v>5638</v>
      </c>
      <c r="I266" s="100">
        <f t="shared" si="40"/>
        <v>99.964539007092199</v>
      </c>
      <c r="J266" s="111"/>
      <c r="K266" s="108"/>
      <c r="L266" s="108"/>
      <c r="M266" s="121"/>
    </row>
    <row r="267" spans="1:13" ht="51" customHeight="1" x14ac:dyDescent="0.25">
      <c r="A267" s="107"/>
      <c r="B267" s="107"/>
      <c r="C267" s="128"/>
      <c r="D267" s="58" t="s">
        <v>14</v>
      </c>
      <c r="E267" s="205" t="s">
        <v>144</v>
      </c>
      <c r="F267" s="41" t="s">
        <v>145</v>
      </c>
      <c r="G267" s="23">
        <v>130</v>
      </c>
      <c r="H267" s="23">
        <v>130</v>
      </c>
      <c r="I267" s="100">
        <f t="shared" si="40"/>
        <v>100</v>
      </c>
      <c r="J267" s="77">
        <f>I267</f>
        <v>100</v>
      </c>
      <c r="K267" s="2"/>
      <c r="L267" s="38" t="s">
        <v>129</v>
      </c>
      <c r="M267" s="121"/>
    </row>
    <row r="268" spans="1:13" ht="67.5" customHeight="1" x14ac:dyDescent="0.25">
      <c r="A268" s="107"/>
      <c r="B268" s="107"/>
      <c r="C268" s="128"/>
      <c r="D268" s="119" t="s">
        <v>20</v>
      </c>
      <c r="E268" s="198" t="s">
        <v>163</v>
      </c>
      <c r="F268" s="23" t="s">
        <v>30</v>
      </c>
      <c r="G268" s="23">
        <v>785</v>
      </c>
      <c r="H268" s="23">
        <v>783</v>
      </c>
      <c r="I268" s="100">
        <f t="shared" si="40"/>
        <v>99.745222929936304</v>
      </c>
      <c r="J268" s="110">
        <f>(I268+I269)/2</f>
        <v>99.768444798301488</v>
      </c>
      <c r="K268" s="109"/>
      <c r="L268" s="109" t="s">
        <v>146</v>
      </c>
      <c r="M268" s="121"/>
    </row>
    <row r="269" spans="1:13" ht="40.5" customHeight="1" x14ac:dyDescent="0.25">
      <c r="A269" s="107"/>
      <c r="B269" s="107"/>
      <c r="C269" s="128"/>
      <c r="D269" s="119"/>
      <c r="E269" s="198"/>
      <c r="F269" s="23" t="s">
        <v>29</v>
      </c>
      <c r="G269" s="23">
        <v>960</v>
      </c>
      <c r="H269" s="23">
        <v>958</v>
      </c>
      <c r="I269" s="100">
        <f t="shared" si="40"/>
        <v>99.791666666666671</v>
      </c>
      <c r="J269" s="111"/>
      <c r="K269" s="108"/>
      <c r="L269" s="107"/>
      <c r="M269" s="121"/>
    </row>
    <row r="270" spans="1:13" ht="30" customHeight="1" x14ac:dyDescent="0.25">
      <c r="A270" s="107"/>
      <c r="B270" s="108"/>
      <c r="C270" s="129"/>
      <c r="D270" s="85" t="s">
        <v>20</v>
      </c>
      <c r="E270" s="86" t="s">
        <v>76</v>
      </c>
      <c r="F270" s="23" t="s">
        <v>29</v>
      </c>
      <c r="G270" s="23">
        <v>1763</v>
      </c>
      <c r="H270" s="23">
        <v>1885</v>
      </c>
      <c r="I270" s="100">
        <f t="shared" si="40"/>
        <v>106.92002268859898</v>
      </c>
      <c r="J270" s="90">
        <f>I270</f>
        <v>106.92002268859898</v>
      </c>
      <c r="K270" s="88"/>
      <c r="L270" s="107"/>
      <c r="M270" s="121"/>
    </row>
    <row r="271" spans="1:13" ht="30" customHeight="1" x14ac:dyDescent="0.25">
      <c r="A271" s="107"/>
      <c r="B271" s="11" t="s">
        <v>62</v>
      </c>
      <c r="C271" s="54" t="s">
        <v>2</v>
      </c>
      <c r="D271" s="58" t="s">
        <v>20</v>
      </c>
      <c r="E271" s="56" t="s">
        <v>63</v>
      </c>
      <c r="F271" s="23" t="s">
        <v>29</v>
      </c>
      <c r="G271" s="23">
        <v>1360</v>
      </c>
      <c r="H271" s="23">
        <v>2023</v>
      </c>
      <c r="I271" s="100">
        <f t="shared" si="40"/>
        <v>148.75</v>
      </c>
      <c r="J271" s="72">
        <f>I271</f>
        <v>148.75</v>
      </c>
      <c r="K271" s="38"/>
      <c r="L271" s="107"/>
      <c r="M271" s="121"/>
    </row>
    <row r="272" spans="1:13" ht="71.25" customHeight="1" x14ac:dyDescent="0.25">
      <c r="A272" s="107"/>
      <c r="B272" s="203" t="s">
        <v>191</v>
      </c>
      <c r="C272" s="54" t="s">
        <v>2</v>
      </c>
      <c r="D272" s="58" t="s">
        <v>20</v>
      </c>
      <c r="E272" s="79" t="s">
        <v>71</v>
      </c>
      <c r="F272" s="41" t="s">
        <v>160</v>
      </c>
      <c r="G272" s="23">
        <v>380</v>
      </c>
      <c r="H272" s="23">
        <v>389</v>
      </c>
      <c r="I272" s="100">
        <f t="shared" si="40"/>
        <v>102.36842105263158</v>
      </c>
      <c r="J272" s="72">
        <f>I272</f>
        <v>102.36842105263158</v>
      </c>
      <c r="K272" s="44"/>
      <c r="L272" s="107"/>
      <c r="M272" s="121"/>
    </row>
    <row r="273" spans="1:13" ht="206.25" customHeight="1" x14ac:dyDescent="0.25">
      <c r="A273" s="107"/>
      <c r="B273" s="203" t="s">
        <v>190</v>
      </c>
      <c r="C273" s="54" t="s">
        <v>2</v>
      </c>
      <c r="D273" s="58" t="s">
        <v>20</v>
      </c>
      <c r="E273" s="56" t="s">
        <v>65</v>
      </c>
      <c r="F273" s="41" t="s">
        <v>24</v>
      </c>
      <c r="G273" s="23">
        <v>200</v>
      </c>
      <c r="H273" s="23">
        <v>205</v>
      </c>
      <c r="I273" s="100">
        <f t="shared" si="40"/>
        <v>102.49999999999999</v>
      </c>
      <c r="J273" s="72">
        <f>I273</f>
        <v>102.49999999999999</v>
      </c>
      <c r="K273" s="38"/>
      <c r="L273" s="107"/>
      <c r="M273" s="121"/>
    </row>
    <row r="274" spans="1:13" ht="152.25" customHeight="1" x14ac:dyDescent="0.25">
      <c r="A274" s="107"/>
      <c r="B274" s="147" t="s">
        <v>162</v>
      </c>
      <c r="C274" s="149" t="s">
        <v>2</v>
      </c>
      <c r="D274" s="58" t="s">
        <v>20</v>
      </c>
      <c r="E274" s="5" t="s">
        <v>167</v>
      </c>
      <c r="F274" s="23" t="s">
        <v>37</v>
      </c>
      <c r="G274" s="23">
        <v>3400</v>
      </c>
      <c r="H274" s="23">
        <v>3419</v>
      </c>
      <c r="I274" s="100">
        <f t="shared" si="40"/>
        <v>100.55882352941177</v>
      </c>
      <c r="J274" s="110">
        <f>(I274+I275)/2</f>
        <v>113.70588235294119</v>
      </c>
      <c r="K274" s="2"/>
      <c r="L274" s="107"/>
      <c r="M274" s="121"/>
    </row>
    <row r="275" spans="1:13" ht="30" x14ac:dyDescent="0.25">
      <c r="A275" s="107"/>
      <c r="B275" s="148"/>
      <c r="C275" s="129"/>
      <c r="D275" s="58" t="s">
        <v>20</v>
      </c>
      <c r="E275" s="5" t="s">
        <v>66</v>
      </c>
      <c r="F275" s="23" t="s">
        <v>37</v>
      </c>
      <c r="G275" s="23">
        <v>6800</v>
      </c>
      <c r="H275" s="23">
        <v>8626</v>
      </c>
      <c r="I275" s="100">
        <f t="shared" si="40"/>
        <v>126.85294117647059</v>
      </c>
      <c r="J275" s="111"/>
      <c r="K275" s="2"/>
      <c r="L275" s="108"/>
      <c r="M275" s="121"/>
    </row>
    <row r="276" spans="1:13" ht="30" x14ac:dyDescent="0.25">
      <c r="A276" s="107"/>
      <c r="B276" s="13" t="s">
        <v>67</v>
      </c>
      <c r="C276" s="54" t="s">
        <v>2</v>
      </c>
      <c r="D276" s="58" t="s">
        <v>20</v>
      </c>
      <c r="E276" s="5" t="s">
        <v>67</v>
      </c>
      <c r="F276" s="23" t="s">
        <v>68</v>
      </c>
      <c r="G276" s="23">
        <v>450</v>
      </c>
      <c r="H276" s="23">
        <v>451</v>
      </c>
      <c r="I276" s="100">
        <f t="shared" si="40"/>
        <v>100.22222222222221</v>
      </c>
      <c r="J276" s="72">
        <f>I276</f>
        <v>100.22222222222221</v>
      </c>
      <c r="K276" s="38"/>
      <c r="L276" s="38" t="s">
        <v>152</v>
      </c>
      <c r="M276" s="122"/>
    </row>
    <row r="277" spans="1:13" ht="30" x14ac:dyDescent="0.25">
      <c r="A277" s="107"/>
      <c r="B277" s="140" t="s">
        <v>102</v>
      </c>
      <c r="C277" s="142" t="s">
        <v>2</v>
      </c>
      <c r="D277" s="49" t="s">
        <v>14</v>
      </c>
      <c r="E277" s="62"/>
      <c r="F277" s="40"/>
      <c r="G277" s="23"/>
      <c r="H277" s="23"/>
      <c r="I277" s="91"/>
      <c r="J277" s="72">
        <v>100</v>
      </c>
      <c r="K277" s="2"/>
      <c r="L277" s="2"/>
      <c r="M277" s="2"/>
    </row>
    <row r="278" spans="1:13" ht="30" x14ac:dyDescent="0.25">
      <c r="A278" s="108"/>
      <c r="B278" s="141"/>
      <c r="C278" s="143"/>
      <c r="D278" s="49" t="s">
        <v>20</v>
      </c>
      <c r="E278" s="62"/>
      <c r="F278" s="40"/>
      <c r="G278" s="23"/>
      <c r="H278" s="23"/>
      <c r="I278" s="91"/>
      <c r="J278" s="72">
        <f>(I257+I258+I260+I261+I265+I266+I268+I269+I271+I273+I274+I275+I276+I272+I270)/15</f>
        <v>105.85555416770838</v>
      </c>
      <c r="K278" s="2"/>
      <c r="L278" s="2"/>
      <c r="M278" s="2"/>
    </row>
    <row r="279" spans="1:13" ht="126" x14ac:dyDescent="0.25">
      <c r="A279" s="176" t="s">
        <v>92</v>
      </c>
      <c r="B279" s="156" t="s">
        <v>185</v>
      </c>
      <c r="C279" s="155" t="s">
        <v>2</v>
      </c>
      <c r="D279" s="58" t="s">
        <v>14</v>
      </c>
      <c r="E279" s="6" t="s">
        <v>134</v>
      </c>
      <c r="F279" s="23" t="s">
        <v>19</v>
      </c>
      <c r="G279" s="196">
        <v>35</v>
      </c>
      <c r="H279" s="23">
        <v>35</v>
      </c>
      <c r="I279" s="100">
        <f t="shared" ref="I279" si="43">H279/G279*100</f>
        <v>100</v>
      </c>
      <c r="J279" s="113">
        <f>(I279+I280)/2</f>
        <v>100</v>
      </c>
      <c r="K279" s="2"/>
      <c r="L279" s="38" t="s">
        <v>135</v>
      </c>
      <c r="M279" s="120">
        <f>(J279+J281+J283+J284+J286+J287+J288+J289+J291+J292+J294+J295+J296+J298)/14</f>
        <v>100.82467745084416</v>
      </c>
    </row>
    <row r="280" spans="1:13" ht="110.25" x14ac:dyDescent="0.25">
      <c r="A280" s="177"/>
      <c r="B280" s="156"/>
      <c r="C280" s="155"/>
      <c r="D280" s="41" t="s">
        <v>14</v>
      </c>
      <c r="E280" s="64" t="s">
        <v>136</v>
      </c>
      <c r="F280" s="23" t="s">
        <v>19</v>
      </c>
      <c r="G280" s="23">
        <v>5.2</v>
      </c>
      <c r="H280" s="23">
        <v>5.2</v>
      </c>
      <c r="I280" s="100">
        <f>H280/G280*100</f>
        <v>100</v>
      </c>
      <c r="J280" s="114"/>
      <c r="K280" s="36"/>
      <c r="L280" s="41" t="s">
        <v>135</v>
      </c>
      <c r="M280" s="121"/>
    </row>
    <row r="281" spans="1:13" x14ac:dyDescent="0.25">
      <c r="A281" s="177"/>
      <c r="B281" s="156"/>
      <c r="C281" s="155"/>
      <c r="D281" s="119" t="s">
        <v>20</v>
      </c>
      <c r="E281" s="154" t="s">
        <v>53</v>
      </c>
      <c r="F281" s="41" t="s">
        <v>30</v>
      </c>
      <c r="G281" s="23">
        <v>1206</v>
      </c>
      <c r="H281" s="23">
        <v>1211</v>
      </c>
      <c r="I281" s="100">
        <f t="shared" si="40"/>
        <v>100.41459369817578</v>
      </c>
      <c r="J281" s="112">
        <f>(I281+I282)/2</f>
        <v>100.50463374471832</v>
      </c>
      <c r="K281" s="109"/>
      <c r="L281" s="109" t="s">
        <v>138</v>
      </c>
      <c r="M281" s="121"/>
    </row>
    <row r="282" spans="1:13" ht="21.75" customHeight="1" x14ac:dyDescent="0.25">
      <c r="A282" s="177"/>
      <c r="B282" s="156"/>
      <c r="C282" s="155"/>
      <c r="D282" s="119"/>
      <c r="E282" s="154"/>
      <c r="F282" s="41" t="s">
        <v>158</v>
      </c>
      <c r="G282" s="23">
        <v>11603</v>
      </c>
      <c r="H282" s="23">
        <v>11672</v>
      </c>
      <c r="I282" s="100">
        <f t="shared" si="40"/>
        <v>100.59467379126087</v>
      </c>
      <c r="J282" s="112"/>
      <c r="K282" s="107"/>
      <c r="L282" s="107"/>
      <c r="M282" s="121"/>
    </row>
    <row r="283" spans="1:13" ht="66.75" customHeight="1" x14ac:dyDescent="0.25">
      <c r="A283" s="177"/>
      <c r="B283" s="156"/>
      <c r="C283" s="155"/>
      <c r="D283" s="51" t="s">
        <v>14</v>
      </c>
      <c r="E283" s="45" t="s">
        <v>137</v>
      </c>
      <c r="F283" s="41" t="s">
        <v>19</v>
      </c>
      <c r="G283" s="23">
        <v>90</v>
      </c>
      <c r="H283" s="23">
        <v>90</v>
      </c>
      <c r="I283" s="100">
        <f t="shared" ref="I283" si="44">H283/G283*100</f>
        <v>100</v>
      </c>
      <c r="J283" s="77">
        <f>I283</f>
        <v>100</v>
      </c>
      <c r="K283" s="2"/>
      <c r="L283" s="107"/>
      <c r="M283" s="121"/>
    </row>
    <row r="284" spans="1:13" x14ac:dyDescent="0.25">
      <c r="A284" s="177"/>
      <c r="B284" s="156"/>
      <c r="C284" s="155"/>
      <c r="D284" s="109" t="s">
        <v>20</v>
      </c>
      <c r="E284" s="154" t="s">
        <v>58</v>
      </c>
      <c r="F284" s="23" t="s">
        <v>30</v>
      </c>
      <c r="G284" s="23">
        <v>782</v>
      </c>
      <c r="H284" s="23">
        <v>798</v>
      </c>
      <c r="I284" s="100">
        <f t="shared" si="40"/>
        <v>102.04603580562659</v>
      </c>
      <c r="J284" s="110">
        <f>(I284+I285)/2</f>
        <v>101.04231547131967</v>
      </c>
      <c r="K284" s="109"/>
      <c r="L284" s="107"/>
      <c r="M284" s="121"/>
    </row>
    <row r="285" spans="1:13" ht="33.75" customHeight="1" x14ac:dyDescent="0.25">
      <c r="A285" s="177"/>
      <c r="B285" s="156"/>
      <c r="C285" s="155"/>
      <c r="D285" s="108"/>
      <c r="E285" s="154"/>
      <c r="F285" s="23" t="s">
        <v>29</v>
      </c>
      <c r="G285" s="23">
        <v>2591</v>
      </c>
      <c r="H285" s="23">
        <v>2592</v>
      </c>
      <c r="I285" s="100">
        <f t="shared" si="40"/>
        <v>100.03859513701275</v>
      </c>
      <c r="J285" s="111"/>
      <c r="K285" s="108"/>
      <c r="L285" s="108"/>
      <c r="M285" s="121"/>
    </row>
    <row r="286" spans="1:13" ht="50.25" customHeight="1" x14ac:dyDescent="0.25">
      <c r="A286" s="177"/>
      <c r="B286" s="156"/>
      <c r="C286" s="155"/>
      <c r="D286" s="85" t="s">
        <v>14</v>
      </c>
      <c r="E286" s="45" t="s">
        <v>139</v>
      </c>
      <c r="F286" s="23" t="s">
        <v>19</v>
      </c>
      <c r="G286" s="23">
        <v>3</v>
      </c>
      <c r="H286" s="23">
        <v>3</v>
      </c>
      <c r="I286" s="100">
        <f t="shared" ref="I286" si="45">H286/G286*100</f>
        <v>100</v>
      </c>
      <c r="J286" s="100">
        <f>I286</f>
        <v>100</v>
      </c>
      <c r="K286" s="2"/>
      <c r="L286" s="30" t="s">
        <v>140</v>
      </c>
      <c r="M286" s="121"/>
    </row>
    <row r="287" spans="1:13" ht="46.5" customHeight="1" x14ac:dyDescent="0.25">
      <c r="A287" s="177"/>
      <c r="B287" s="156"/>
      <c r="C287" s="155"/>
      <c r="D287" s="85" t="s">
        <v>14</v>
      </c>
      <c r="E287" s="56" t="s">
        <v>141</v>
      </c>
      <c r="F287" s="41" t="s">
        <v>19</v>
      </c>
      <c r="G287" s="23">
        <v>56</v>
      </c>
      <c r="H287" s="23">
        <v>56</v>
      </c>
      <c r="I287" s="100">
        <f t="shared" ref="I287:I288" si="46">H287/G287*100</f>
        <v>100</v>
      </c>
      <c r="J287" s="100">
        <f t="shared" ref="J287:J288" si="47">I287</f>
        <v>100</v>
      </c>
      <c r="K287" s="2"/>
      <c r="L287" s="39" t="s">
        <v>142</v>
      </c>
      <c r="M287" s="121"/>
    </row>
    <row r="288" spans="1:13" ht="47.25" x14ac:dyDescent="0.25">
      <c r="A288" s="177"/>
      <c r="B288" s="156"/>
      <c r="C288" s="155"/>
      <c r="D288" s="85" t="s">
        <v>14</v>
      </c>
      <c r="E288" s="56" t="s">
        <v>143</v>
      </c>
      <c r="F288" s="41" t="s">
        <v>19</v>
      </c>
      <c r="G288" s="23">
        <v>48</v>
      </c>
      <c r="H288" s="23">
        <v>48</v>
      </c>
      <c r="I288" s="100">
        <f t="shared" si="46"/>
        <v>100</v>
      </c>
      <c r="J288" s="100">
        <f t="shared" si="47"/>
        <v>100</v>
      </c>
      <c r="K288" s="2"/>
      <c r="L288" s="39" t="s">
        <v>142</v>
      </c>
      <c r="M288" s="121"/>
    </row>
    <row r="289" spans="1:13" x14ac:dyDescent="0.25">
      <c r="A289" s="177"/>
      <c r="B289" s="156"/>
      <c r="C289" s="155"/>
      <c r="D289" s="119" t="s">
        <v>20</v>
      </c>
      <c r="E289" s="165" t="s">
        <v>60</v>
      </c>
      <c r="F289" s="23" t="s">
        <v>30</v>
      </c>
      <c r="G289" s="23">
        <v>4230</v>
      </c>
      <c r="H289" s="23">
        <v>4233</v>
      </c>
      <c r="I289" s="100">
        <f t="shared" si="40"/>
        <v>100.0709219858156</v>
      </c>
      <c r="J289" s="110">
        <f>(I289+I290)/2</f>
        <v>101.40497003683545</v>
      </c>
      <c r="K289" s="2"/>
      <c r="L289" s="109" t="s">
        <v>153</v>
      </c>
      <c r="M289" s="121"/>
    </row>
    <row r="290" spans="1:13" ht="30" customHeight="1" x14ac:dyDescent="0.25">
      <c r="A290" s="177"/>
      <c r="B290" s="156"/>
      <c r="C290" s="155"/>
      <c r="D290" s="119"/>
      <c r="E290" s="166"/>
      <c r="F290" s="23" t="s">
        <v>29</v>
      </c>
      <c r="G290" s="23">
        <v>7740</v>
      </c>
      <c r="H290" s="23">
        <v>7952</v>
      </c>
      <c r="I290" s="100">
        <f t="shared" si="40"/>
        <v>102.7390180878553</v>
      </c>
      <c r="J290" s="111"/>
      <c r="K290" s="2"/>
      <c r="L290" s="108"/>
      <c r="M290" s="121"/>
    </row>
    <row r="291" spans="1:13" ht="71.25" customHeight="1" x14ac:dyDescent="0.25">
      <c r="A291" s="177"/>
      <c r="B291" s="156"/>
      <c r="C291" s="155"/>
      <c r="D291" s="58" t="s">
        <v>14</v>
      </c>
      <c r="E291" s="46" t="s">
        <v>144</v>
      </c>
      <c r="F291" s="41" t="s">
        <v>145</v>
      </c>
      <c r="G291" s="23">
        <v>130</v>
      </c>
      <c r="H291" s="23">
        <v>130</v>
      </c>
      <c r="I291" s="100">
        <f t="shared" ref="I291" si="48">H291/G291*100</f>
        <v>100</v>
      </c>
      <c r="J291" s="77">
        <v>100</v>
      </c>
      <c r="K291" s="2"/>
      <c r="L291" s="38" t="s">
        <v>129</v>
      </c>
      <c r="M291" s="121"/>
    </row>
    <row r="292" spans="1:13" ht="67.5" customHeight="1" x14ac:dyDescent="0.25">
      <c r="A292" s="177"/>
      <c r="B292" s="156"/>
      <c r="C292" s="155"/>
      <c r="D292" s="119" t="s">
        <v>20</v>
      </c>
      <c r="E292" s="154" t="s">
        <v>163</v>
      </c>
      <c r="F292" s="23" t="s">
        <v>30</v>
      </c>
      <c r="G292" s="23">
        <v>2475</v>
      </c>
      <c r="H292" s="23">
        <v>2516</v>
      </c>
      <c r="I292" s="100">
        <f t="shared" si="40"/>
        <v>101.65656565656566</v>
      </c>
      <c r="J292" s="110">
        <f>(I292+I293)/2</f>
        <v>102.55550141077241</v>
      </c>
      <c r="K292" s="109"/>
      <c r="L292" s="109" t="s">
        <v>153</v>
      </c>
      <c r="M292" s="121"/>
    </row>
    <row r="293" spans="1:13" ht="29.25" customHeight="1" x14ac:dyDescent="0.25">
      <c r="A293" s="177"/>
      <c r="B293" s="156"/>
      <c r="C293" s="155"/>
      <c r="D293" s="119"/>
      <c r="E293" s="154"/>
      <c r="F293" s="23" t="s">
        <v>29</v>
      </c>
      <c r="G293" s="23">
        <v>3358</v>
      </c>
      <c r="H293" s="23">
        <v>3474</v>
      </c>
      <c r="I293" s="100">
        <f t="shared" si="40"/>
        <v>103.45443716497915</v>
      </c>
      <c r="J293" s="111"/>
      <c r="K293" s="108"/>
      <c r="L293" s="107"/>
      <c r="M293" s="121"/>
    </row>
    <row r="294" spans="1:13" ht="197.25" customHeight="1" x14ac:dyDescent="0.25">
      <c r="A294" s="177"/>
      <c r="B294" s="11" t="s">
        <v>62</v>
      </c>
      <c r="C294" s="54" t="s">
        <v>2</v>
      </c>
      <c r="D294" s="58" t="s">
        <v>20</v>
      </c>
      <c r="E294" s="56" t="s">
        <v>63</v>
      </c>
      <c r="F294" s="23" t="s">
        <v>29</v>
      </c>
      <c r="G294" s="23">
        <v>240</v>
      </c>
      <c r="H294" s="23">
        <v>240</v>
      </c>
      <c r="I294" s="100">
        <f t="shared" si="40"/>
        <v>100</v>
      </c>
      <c r="J294" s="72">
        <f>I294</f>
        <v>100</v>
      </c>
      <c r="K294" s="68"/>
      <c r="L294" s="107"/>
      <c r="M294" s="121"/>
    </row>
    <row r="295" spans="1:13" ht="110.25" x14ac:dyDescent="0.25">
      <c r="A295" s="177"/>
      <c r="B295" s="12" t="s">
        <v>64</v>
      </c>
      <c r="C295" s="54" t="s">
        <v>2</v>
      </c>
      <c r="D295" s="58" t="s">
        <v>20</v>
      </c>
      <c r="E295" s="56" t="s">
        <v>65</v>
      </c>
      <c r="F295" s="41" t="s">
        <v>24</v>
      </c>
      <c r="G295" s="23">
        <v>320</v>
      </c>
      <c r="H295" s="23">
        <v>320</v>
      </c>
      <c r="I295" s="100">
        <f t="shared" si="40"/>
        <v>100</v>
      </c>
      <c r="J295" s="72">
        <f>I295</f>
        <v>100</v>
      </c>
      <c r="K295" s="38"/>
      <c r="L295" s="107"/>
      <c r="M295" s="121"/>
    </row>
    <row r="296" spans="1:13" ht="30" x14ac:dyDescent="0.25">
      <c r="A296" s="177"/>
      <c r="B296" s="174" t="s">
        <v>162</v>
      </c>
      <c r="C296" s="149" t="s">
        <v>2</v>
      </c>
      <c r="D296" s="58" t="s">
        <v>20</v>
      </c>
      <c r="E296" s="5" t="s">
        <v>167</v>
      </c>
      <c r="F296" s="23" t="s">
        <v>37</v>
      </c>
      <c r="G296" s="23">
        <v>3400</v>
      </c>
      <c r="H296" s="23">
        <v>3415</v>
      </c>
      <c r="I296" s="100">
        <f t="shared" si="40"/>
        <v>100.44117647058823</v>
      </c>
      <c r="J296" s="110">
        <f>(I296+I297)/2</f>
        <v>105.80147058823529</v>
      </c>
      <c r="K296" s="2"/>
      <c r="L296" s="107"/>
      <c r="M296" s="121"/>
    </row>
    <row r="297" spans="1:13" ht="30" x14ac:dyDescent="0.25">
      <c r="A297" s="177"/>
      <c r="B297" s="175"/>
      <c r="C297" s="129"/>
      <c r="D297" s="58" t="s">
        <v>20</v>
      </c>
      <c r="E297" s="5" t="s">
        <v>66</v>
      </c>
      <c r="F297" s="23" t="s">
        <v>37</v>
      </c>
      <c r="G297" s="23">
        <v>6800</v>
      </c>
      <c r="H297" s="23">
        <v>7559</v>
      </c>
      <c r="I297" s="100">
        <f t="shared" si="40"/>
        <v>111.16176470588235</v>
      </c>
      <c r="J297" s="111"/>
      <c r="K297" s="2"/>
      <c r="L297" s="108"/>
      <c r="M297" s="121"/>
    </row>
    <row r="298" spans="1:13" ht="30" x14ac:dyDescent="0.25">
      <c r="A298" s="177"/>
      <c r="B298" s="13" t="s">
        <v>67</v>
      </c>
      <c r="C298" s="54" t="s">
        <v>2</v>
      </c>
      <c r="D298" s="58" t="s">
        <v>20</v>
      </c>
      <c r="E298" s="5" t="s">
        <v>67</v>
      </c>
      <c r="F298" s="23" t="s">
        <v>68</v>
      </c>
      <c r="G298" s="23">
        <v>2536</v>
      </c>
      <c r="H298" s="23">
        <v>2542</v>
      </c>
      <c r="I298" s="100">
        <f t="shared" si="40"/>
        <v>100.23659305993691</v>
      </c>
      <c r="J298" s="72">
        <f>I298</f>
        <v>100.23659305993691</v>
      </c>
      <c r="K298" s="38"/>
      <c r="L298" s="38" t="s">
        <v>154</v>
      </c>
      <c r="M298" s="122"/>
    </row>
    <row r="299" spans="1:13" ht="30" x14ac:dyDescent="0.25">
      <c r="A299" s="177"/>
      <c r="B299" s="140" t="s">
        <v>102</v>
      </c>
      <c r="C299" s="142" t="s">
        <v>2</v>
      </c>
      <c r="D299" s="49" t="s">
        <v>14</v>
      </c>
      <c r="E299" s="62"/>
      <c r="F299" s="40"/>
      <c r="G299" s="23"/>
      <c r="H299" s="23"/>
      <c r="I299" s="91"/>
      <c r="J299" s="72">
        <v>100</v>
      </c>
      <c r="K299" s="2"/>
      <c r="L299" s="2"/>
      <c r="M299" s="2"/>
    </row>
    <row r="300" spans="1:13" ht="30" x14ac:dyDescent="0.25">
      <c r="A300" s="178"/>
      <c r="B300" s="141"/>
      <c r="C300" s="143"/>
      <c r="D300" s="49" t="s">
        <v>20</v>
      </c>
      <c r="E300" s="62"/>
      <c r="F300" s="40"/>
      <c r="G300" s="23"/>
      <c r="H300" s="23"/>
      <c r="I300" s="91"/>
      <c r="J300" s="72">
        <f>(I281+I282+I284+I285+I289+I290+I292+I293+I294+I295+I296+I297+I298)/13</f>
        <v>101.75802888951534</v>
      </c>
      <c r="K300" s="2"/>
      <c r="L300" s="2"/>
      <c r="M300" s="2"/>
    </row>
    <row r="301" spans="1:13" ht="126" x14ac:dyDescent="0.25">
      <c r="A301" s="176" t="s">
        <v>93</v>
      </c>
      <c r="B301" s="171" t="s">
        <v>185</v>
      </c>
      <c r="C301" s="149" t="s">
        <v>2</v>
      </c>
      <c r="D301" s="58" t="s">
        <v>14</v>
      </c>
      <c r="E301" s="6" t="s">
        <v>134</v>
      </c>
      <c r="F301" s="23" t="s">
        <v>19</v>
      </c>
      <c r="G301" s="196">
        <v>35</v>
      </c>
      <c r="H301" s="23">
        <v>35</v>
      </c>
      <c r="I301" s="100">
        <f t="shared" ref="I301" si="49">H301/G301*100</f>
        <v>100</v>
      </c>
      <c r="J301" s="113">
        <f>(I301+I302)/2</f>
        <v>100</v>
      </c>
      <c r="K301" s="2"/>
      <c r="L301" s="38" t="s">
        <v>135</v>
      </c>
      <c r="M301" s="120">
        <f>(J301+J303+J305+J306+J308+J309+J310+J311+J313+J314+J316+J317+J318+J320)/14</f>
        <v>101.13085353834821</v>
      </c>
    </row>
    <row r="302" spans="1:13" ht="110.25" x14ac:dyDescent="0.25">
      <c r="A302" s="177"/>
      <c r="B302" s="172"/>
      <c r="C302" s="128"/>
      <c r="D302" s="41" t="s">
        <v>14</v>
      </c>
      <c r="E302" s="64" t="s">
        <v>136</v>
      </c>
      <c r="F302" s="23" t="s">
        <v>19</v>
      </c>
      <c r="G302" s="23">
        <v>5.2</v>
      </c>
      <c r="H302" s="23">
        <v>5.2</v>
      </c>
      <c r="I302" s="100">
        <v>100</v>
      </c>
      <c r="J302" s="114"/>
      <c r="K302" s="36"/>
      <c r="L302" s="41" t="s">
        <v>135</v>
      </c>
      <c r="M302" s="121"/>
    </row>
    <row r="303" spans="1:13" x14ac:dyDescent="0.25">
      <c r="A303" s="177"/>
      <c r="B303" s="172"/>
      <c r="C303" s="128"/>
      <c r="D303" s="119" t="s">
        <v>20</v>
      </c>
      <c r="E303" s="154" t="s">
        <v>53</v>
      </c>
      <c r="F303" s="41" t="s">
        <v>157</v>
      </c>
      <c r="G303" s="23">
        <v>211</v>
      </c>
      <c r="H303" s="23">
        <v>247</v>
      </c>
      <c r="I303" s="100">
        <f>H303/G303*100</f>
        <v>117.06161137440758</v>
      </c>
      <c r="J303" s="112">
        <f>(I303+I304)/2</f>
        <v>104.39935028814276</v>
      </c>
      <c r="K303" s="109"/>
      <c r="L303" s="109" t="s">
        <v>138</v>
      </c>
      <c r="M303" s="121"/>
    </row>
    <row r="304" spans="1:13" ht="30" customHeight="1" x14ac:dyDescent="0.25">
      <c r="A304" s="177"/>
      <c r="B304" s="172"/>
      <c r="C304" s="128"/>
      <c r="D304" s="119"/>
      <c r="E304" s="154"/>
      <c r="F304" s="41" t="s">
        <v>158</v>
      </c>
      <c r="G304" s="23">
        <v>2130</v>
      </c>
      <c r="H304" s="23">
        <v>1954</v>
      </c>
      <c r="I304" s="100">
        <f t="shared" si="40"/>
        <v>91.737089201877936</v>
      </c>
      <c r="J304" s="112"/>
      <c r="K304" s="107"/>
      <c r="L304" s="107"/>
      <c r="M304" s="121"/>
    </row>
    <row r="305" spans="1:13" ht="75" customHeight="1" x14ac:dyDescent="0.25">
      <c r="A305" s="177"/>
      <c r="B305" s="172"/>
      <c r="C305" s="128"/>
      <c r="D305" s="51" t="s">
        <v>14</v>
      </c>
      <c r="E305" s="45" t="s">
        <v>137</v>
      </c>
      <c r="F305" s="41" t="s">
        <v>19</v>
      </c>
      <c r="G305" s="23">
        <v>90</v>
      </c>
      <c r="H305" s="23">
        <v>90</v>
      </c>
      <c r="I305" s="100">
        <f t="shared" si="40"/>
        <v>100</v>
      </c>
      <c r="J305" s="77">
        <f>I305</f>
        <v>100</v>
      </c>
      <c r="K305" s="2"/>
      <c r="L305" s="107"/>
      <c r="M305" s="121"/>
    </row>
    <row r="306" spans="1:13" ht="28.5" customHeight="1" x14ac:dyDescent="0.25">
      <c r="A306" s="177"/>
      <c r="B306" s="172"/>
      <c r="C306" s="128"/>
      <c r="D306" s="119" t="s">
        <v>20</v>
      </c>
      <c r="E306" s="154" t="s">
        <v>58</v>
      </c>
      <c r="F306" s="23" t="s">
        <v>30</v>
      </c>
      <c r="G306" s="23">
        <v>838</v>
      </c>
      <c r="H306" s="23">
        <v>902</v>
      </c>
      <c r="I306" s="100">
        <f t="shared" si="40"/>
        <v>107.63723150357995</v>
      </c>
      <c r="J306" s="113">
        <f>(I307+I306)/2</f>
        <v>105.78632513625011</v>
      </c>
      <c r="K306" s="109"/>
      <c r="L306" s="107"/>
      <c r="M306" s="121"/>
    </row>
    <row r="307" spans="1:13" ht="30" customHeight="1" x14ac:dyDescent="0.25">
      <c r="A307" s="177"/>
      <c r="B307" s="172"/>
      <c r="C307" s="128"/>
      <c r="D307" s="119"/>
      <c r="E307" s="154"/>
      <c r="F307" s="23" t="s">
        <v>29</v>
      </c>
      <c r="G307" s="23">
        <v>1982</v>
      </c>
      <c r="H307" s="23">
        <v>2060</v>
      </c>
      <c r="I307" s="100">
        <f t="shared" si="40"/>
        <v>103.93541876892027</v>
      </c>
      <c r="J307" s="114"/>
      <c r="K307" s="108"/>
      <c r="L307" s="108"/>
      <c r="M307" s="121"/>
    </row>
    <row r="308" spans="1:13" ht="50.25" customHeight="1" x14ac:dyDescent="0.25">
      <c r="A308" s="177"/>
      <c r="B308" s="172"/>
      <c r="C308" s="128"/>
      <c r="D308" s="85" t="s">
        <v>14</v>
      </c>
      <c r="E308" s="45" t="s">
        <v>139</v>
      </c>
      <c r="F308" s="23" t="s">
        <v>19</v>
      </c>
      <c r="G308" s="23">
        <v>3</v>
      </c>
      <c r="H308" s="23">
        <v>3</v>
      </c>
      <c r="I308" s="100">
        <f t="shared" si="40"/>
        <v>100</v>
      </c>
      <c r="J308" s="100">
        <f>I308</f>
        <v>100</v>
      </c>
      <c r="K308" s="2"/>
      <c r="L308" s="29" t="s">
        <v>140</v>
      </c>
      <c r="M308" s="121"/>
    </row>
    <row r="309" spans="1:13" ht="46.5" customHeight="1" x14ac:dyDescent="0.25">
      <c r="A309" s="177"/>
      <c r="B309" s="172"/>
      <c r="C309" s="128"/>
      <c r="D309" s="85" t="s">
        <v>14</v>
      </c>
      <c r="E309" s="56" t="s">
        <v>141</v>
      </c>
      <c r="F309" s="41" t="s">
        <v>19</v>
      </c>
      <c r="G309" s="23">
        <v>56</v>
      </c>
      <c r="H309" s="23">
        <v>56</v>
      </c>
      <c r="I309" s="100">
        <f t="shared" si="40"/>
        <v>100</v>
      </c>
      <c r="J309" s="100">
        <f t="shared" ref="J309:J310" si="50">I309</f>
        <v>100</v>
      </c>
      <c r="K309" s="2"/>
      <c r="L309" s="34" t="s">
        <v>142</v>
      </c>
      <c r="M309" s="121"/>
    </row>
    <row r="310" spans="1:13" ht="47.25" x14ac:dyDescent="0.25">
      <c r="A310" s="177"/>
      <c r="B310" s="172"/>
      <c r="C310" s="128"/>
      <c r="D310" s="85" t="s">
        <v>14</v>
      </c>
      <c r="E310" s="56" t="s">
        <v>143</v>
      </c>
      <c r="F310" s="41" t="s">
        <v>19</v>
      </c>
      <c r="G310" s="23">
        <v>48</v>
      </c>
      <c r="H310" s="23">
        <v>48</v>
      </c>
      <c r="I310" s="100">
        <f t="shared" si="40"/>
        <v>100</v>
      </c>
      <c r="J310" s="100">
        <f t="shared" si="50"/>
        <v>100</v>
      </c>
      <c r="K310" s="2"/>
      <c r="L310" s="34" t="s">
        <v>142</v>
      </c>
      <c r="M310" s="121"/>
    </row>
    <row r="311" spans="1:13" x14ac:dyDescent="0.25">
      <c r="A311" s="177"/>
      <c r="B311" s="172"/>
      <c r="C311" s="128"/>
      <c r="D311" s="119" t="s">
        <v>20</v>
      </c>
      <c r="E311" s="165" t="s">
        <v>60</v>
      </c>
      <c r="F311" s="23" t="s">
        <v>30</v>
      </c>
      <c r="G311" s="23">
        <v>1645</v>
      </c>
      <c r="H311" s="23">
        <v>1828</v>
      </c>
      <c r="I311" s="100">
        <f t="shared" si="40"/>
        <v>111.12462006079026</v>
      </c>
      <c r="J311" s="110">
        <f>(I311+I312)/2</f>
        <v>101.99594731509625</v>
      </c>
      <c r="K311" s="109"/>
      <c r="L311" s="109" t="s">
        <v>138</v>
      </c>
      <c r="M311" s="121"/>
    </row>
    <row r="312" spans="1:13" ht="45" customHeight="1" x14ac:dyDescent="0.25">
      <c r="A312" s="177"/>
      <c r="B312" s="172"/>
      <c r="C312" s="128"/>
      <c r="D312" s="119"/>
      <c r="E312" s="166"/>
      <c r="F312" s="23" t="s">
        <v>29</v>
      </c>
      <c r="G312" s="23">
        <v>4935</v>
      </c>
      <c r="H312" s="23">
        <v>4583</v>
      </c>
      <c r="I312" s="100">
        <f t="shared" si="40"/>
        <v>92.867274569402227</v>
      </c>
      <c r="J312" s="111"/>
      <c r="K312" s="108"/>
      <c r="L312" s="108"/>
      <c r="M312" s="121"/>
    </row>
    <row r="313" spans="1:13" ht="62.25" customHeight="1" x14ac:dyDescent="0.25">
      <c r="A313" s="177"/>
      <c r="B313" s="172"/>
      <c r="C313" s="128"/>
      <c r="D313" s="58" t="s">
        <v>14</v>
      </c>
      <c r="E313" s="46" t="s">
        <v>144</v>
      </c>
      <c r="F313" s="41" t="s">
        <v>145</v>
      </c>
      <c r="G313" s="23">
        <v>130</v>
      </c>
      <c r="H313" s="23">
        <v>130</v>
      </c>
      <c r="I313" s="100">
        <f t="shared" si="40"/>
        <v>100</v>
      </c>
      <c r="J313" s="77">
        <f>I313</f>
        <v>100</v>
      </c>
      <c r="K313" s="2"/>
      <c r="L313" s="3" t="s">
        <v>129</v>
      </c>
      <c r="M313" s="121"/>
    </row>
    <row r="314" spans="1:13" ht="67.5" customHeight="1" x14ac:dyDescent="0.25">
      <c r="A314" s="177"/>
      <c r="B314" s="172"/>
      <c r="C314" s="128"/>
      <c r="D314" s="119" t="s">
        <v>20</v>
      </c>
      <c r="E314" s="154" t="s">
        <v>163</v>
      </c>
      <c r="F314" s="23" t="s">
        <v>30</v>
      </c>
      <c r="G314" s="23">
        <v>413</v>
      </c>
      <c r="H314" s="23">
        <v>413</v>
      </c>
      <c r="I314" s="100">
        <f t="shared" si="40"/>
        <v>100</v>
      </c>
      <c r="J314" s="110">
        <f>(I314+I315)/2</f>
        <v>100</v>
      </c>
      <c r="K314" s="109"/>
      <c r="L314" s="109" t="s">
        <v>138</v>
      </c>
      <c r="M314" s="121"/>
    </row>
    <row r="315" spans="1:13" ht="30" customHeight="1" x14ac:dyDescent="0.25">
      <c r="A315" s="177"/>
      <c r="B315" s="173"/>
      <c r="C315" s="129"/>
      <c r="D315" s="119"/>
      <c r="E315" s="154"/>
      <c r="F315" s="23" t="s">
        <v>29</v>
      </c>
      <c r="G315" s="23">
        <v>1009</v>
      </c>
      <c r="H315" s="23">
        <v>1009</v>
      </c>
      <c r="I315" s="100">
        <f t="shared" si="40"/>
        <v>100</v>
      </c>
      <c r="J315" s="111"/>
      <c r="K315" s="108"/>
      <c r="L315" s="107"/>
      <c r="M315" s="121"/>
    </row>
    <row r="316" spans="1:13" ht="206.25" customHeight="1" x14ac:dyDescent="0.25">
      <c r="A316" s="177"/>
      <c r="B316" s="11" t="s">
        <v>62</v>
      </c>
      <c r="C316" s="54" t="s">
        <v>2</v>
      </c>
      <c r="D316" s="58" t="s">
        <v>20</v>
      </c>
      <c r="E316" s="56" t="s">
        <v>63</v>
      </c>
      <c r="F316" s="23" t="s">
        <v>29</v>
      </c>
      <c r="G316" s="23">
        <v>60</v>
      </c>
      <c r="H316" s="23">
        <v>62</v>
      </c>
      <c r="I316" s="100">
        <f t="shared" ref="I316:I381" si="51">H316/G316*100</f>
        <v>103.33333333333334</v>
      </c>
      <c r="J316" s="72">
        <f>I316</f>
        <v>103.33333333333334</v>
      </c>
      <c r="K316" s="71"/>
      <c r="L316" s="107"/>
      <c r="M316" s="121"/>
    </row>
    <row r="317" spans="1:13" ht="110.25" x14ac:dyDescent="0.25">
      <c r="A317" s="177"/>
      <c r="B317" s="12" t="s">
        <v>64</v>
      </c>
      <c r="C317" s="54" t="s">
        <v>2</v>
      </c>
      <c r="D317" s="58" t="s">
        <v>20</v>
      </c>
      <c r="E317" s="56" t="s">
        <v>65</v>
      </c>
      <c r="F317" s="41" t="s">
        <v>24</v>
      </c>
      <c r="G317" s="23">
        <v>88</v>
      </c>
      <c r="H317" s="23">
        <v>88</v>
      </c>
      <c r="I317" s="100">
        <f t="shared" si="51"/>
        <v>100</v>
      </c>
      <c r="J317" s="72">
        <f>I317</f>
        <v>100</v>
      </c>
      <c r="K317" s="2"/>
      <c r="L317" s="107"/>
      <c r="M317" s="121"/>
    </row>
    <row r="318" spans="1:13" ht="30" x14ac:dyDescent="0.25">
      <c r="A318" s="177"/>
      <c r="B318" s="174" t="s">
        <v>162</v>
      </c>
      <c r="C318" s="149" t="s">
        <v>2</v>
      </c>
      <c r="D318" s="58" t="s">
        <v>20</v>
      </c>
      <c r="E318" s="5" t="s">
        <v>73</v>
      </c>
      <c r="F318" s="23" t="s">
        <v>37</v>
      </c>
      <c r="G318" s="23">
        <v>3400</v>
      </c>
      <c r="H318" s="23">
        <v>3424</v>
      </c>
      <c r="I318" s="100">
        <f t="shared" si="51"/>
        <v>100.70588235294117</v>
      </c>
      <c r="J318" s="110">
        <f>(I318+I319)/2</f>
        <v>101.20588235294117</v>
      </c>
      <c r="K318" s="2"/>
      <c r="L318" s="107"/>
      <c r="M318" s="121"/>
    </row>
    <row r="319" spans="1:13" ht="30" x14ac:dyDescent="0.25">
      <c r="A319" s="177"/>
      <c r="B319" s="175"/>
      <c r="C319" s="129"/>
      <c r="D319" s="58" t="s">
        <v>20</v>
      </c>
      <c r="E319" s="5" t="s">
        <v>66</v>
      </c>
      <c r="F319" s="23" t="s">
        <v>37</v>
      </c>
      <c r="G319" s="23">
        <v>1700</v>
      </c>
      <c r="H319" s="23">
        <v>1729</v>
      </c>
      <c r="I319" s="100">
        <f t="shared" si="51"/>
        <v>101.70588235294117</v>
      </c>
      <c r="J319" s="111"/>
      <c r="K319" s="2"/>
      <c r="L319" s="108"/>
      <c r="M319" s="121"/>
    </row>
    <row r="320" spans="1:13" ht="30" x14ac:dyDescent="0.25">
      <c r="A320" s="177"/>
      <c r="B320" s="13" t="s">
        <v>67</v>
      </c>
      <c r="C320" s="54" t="s">
        <v>2</v>
      </c>
      <c r="D320" s="58" t="s">
        <v>20</v>
      </c>
      <c r="E320" s="5" t="s">
        <v>67</v>
      </c>
      <c r="F320" s="23" t="s">
        <v>68</v>
      </c>
      <c r="G320" s="23">
        <v>450</v>
      </c>
      <c r="H320" s="23">
        <v>446</v>
      </c>
      <c r="I320" s="100">
        <f t="shared" si="51"/>
        <v>99.111111111111114</v>
      </c>
      <c r="J320" s="72">
        <f>I320</f>
        <v>99.111111111111114</v>
      </c>
      <c r="K320" s="38"/>
      <c r="L320" s="38" t="s">
        <v>150</v>
      </c>
      <c r="M320" s="122"/>
    </row>
    <row r="321" spans="1:13" ht="30" x14ac:dyDescent="0.25">
      <c r="A321" s="177"/>
      <c r="B321" s="140" t="s">
        <v>102</v>
      </c>
      <c r="C321" s="142" t="s">
        <v>2</v>
      </c>
      <c r="D321" s="49" t="s">
        <v>14</v>
      </c>
      <c r="E321" s="62"/>
      <c r="F321" s="40"/>
      <c r="G321" s="23"/>
      <c r="H321" s="23"/>
      <c r="I321" s="91"/>
      <c r="J321" s="72">
        <v>100</v>
      </c>
      <c r="K321" s="2"/>
      <c r="L321" s="2"/>
      <c r="M321" s="2"/>
    </row>
    <row r="322" spans="1:13" ht="30" x14ac:dyDescent="0.25">
      <c r="A322" s="178"/>
      <c r="B322" s="141"/>
      <c r="C322" s="143"/>
      <c r="D322" s="49" t="s">
        <v>20</v>
      </c>
      <c r="E322" s="62"/>
      <c r="F322" s="40"/>
      <c r="G322" s="23"/>
      <c r="H322" s="23"/>
      <c r="I322" s="91"/>
      <c r="J322" s="72">
        <f>(I303+I304+I306+I307+I311+I312+I314+I315+I316+I317+I318+I319+I320)/13</f>
        <v>102.24765035610039</v>
      </c>
      <c r="K322" s="2"/>
      <c r="L322" s="2"/>
      <c r="M322" s="2"/>
    </row>
    <row r="323" spans="1:13" ht="126" x14ac:dyDescent="0.25">
      <c r="A323" s="109" t="s">
        <v>94</v>
      </c>
      <c r="B323" s="109" t="s">
        <v>187</v>
      </c>
      <c r="C323" s="149" t="s">
        <v>2</v>
      </c>
      <c r="D323" s="58" t="s">
        <v>14</v>
      </c>
      <c r="E323" s="6" t="s">
        <v>134</v>
      </c>
      <c r="F323" s="23" t="s">
        <v>19</v>
      </c>
      <c r="G323" s="196">
        <v>35</v>
      </c>
      <c r="H323" s="23">
        <v>35</v>
      </c>
      <c r="I323" s="100">
        <f t="shared" ref="I323" si="52">H323/G323*100</f>
        <v>100</v>
      </c>
      <c r="J323" s="113">
        <f>(I323+I324)/2</f>
        <v>100</v>
      </c>
      <c r="K323" s="2"/>
      <c r="L323" s="3" t="s">
        <v>135</v>
      </c>
      <c r="M323" s="120">
        <f>(J323+J325+J327+J328+J330+J331+J332+J333+J335+J339+J340+J341+J342+J336+J338)/15</f>
        <v>98.530151272564211</v>
      </c>
    </row>
    <row r="324" spans="1:13" ht="110.25" x14ac:dyDescent="0.25">
      <c r="A324" s="107"/>
      <c r="B324" s="107"/>
      <c r="C324" s="128"/>
      <c r="D324" s="41" t="s">
        <v>14</v>
      </c>
      <c r="E324" s="64" t="s">
        <v>136</v>
      </c>
      <c r="F324" s="23" t="s">
        <v>19</v>
      </c>
      <c r="G324" s="23">
        <v>5.2</v>
      </c>
      <c r="H324" s="23">
        <v>5.2</v>
      </c>
      <c r="I324" s="100">
        <v>100</v>
      </c>
      <c r="J324" s="114"/>
      <c r="K324" s="36"/>
      <c r="L324" s="35" t="s">
        <v>135</v>
      </c>
      <c r="M324" s="121"/>
    </row>
    <row r="325" spans="1:13" x14ac:dyDescent="0.25">
      <c r="A325" s="107"/>
      <c r="B325" s="107"/>
      <c r="C325" s="128"/>
      <c r="D325" s="119" t="s">
        <v>20</v>
      </c>
      <c r="E325" s="154" t="s">
        <v>53</v>
      </c>
      <c r="F325" s="41" t="s">
        <v>30</v>
      </c>
      <c r="G325" s="23">
        <v>306</v>
      </c>
      <c r="H325" s="23">
        <v>309</v>
      </c>
      <c r="I325" s="100">
        <f t="shared" si="51"/>
        <v>100.98039215686273</v>
      </c>
      <c r="J325" s="123">
        <f>(I325+I326)/2</f>
        <v>97.113289760348579</v>
      </c>
      <c r="K325" s="109"/>
      <c r="L325" s="109" t="s">
        <v>138</v>
      </c>
      <c r="M325" s="121"/>
    </row>
    <row r="326" spans="1:13" ht="21.75" customHeight="1" x14ac:dyDescent="0.25">
      <c r="A326" s="107"/>
      <c r="B326" s="107"/>
      <c r="C326" s="128"/>
      <c r="D326" s="119"/>
      <c r="E326" s="154"/>
      <c r="F326" s="41" t="s">
        <v>29</v>
      </c>
      <c r="G326" s="23">
        <v>5508</v>
      </c>
      <c r="H326" s="23">
        <v>5136</v>
      </c>
      <c r="I326" s="100">
        <f t="shared" si="51"/>
        <v>93.246187363834423</v>
      </c>
      <c r="J326" s="123"/>
      <c r="K326" s="107"/>
      <c r="L326" s="107"/>
      <c r="M326" s="121"/>
    </row>
    <row r="327" spans="1:13" ht="64.5" customHeight="1" x14ac:dyDescent="0.25">
      <c r="A327" s="107"/>
      <c r="B327" s="107"/>
      <c r="C327" s="128"/>
      <c r="D327" s="51" t="s">
        <v>14</v>
      </c>
      <c r="E327" s="45" t="s">
        <v>137</v>
      </c>
      <c r="F327" s="41" t="s">
        <v>19</v>
      </c>
      <c r="G327" s="23">
        <v>90</v>
      </c>
      <c r="H327" s="23">
        <v>90</v>
      </c>
      <c r="I327" s="100">
        <f t="shared" si="51"/>
        <v>100</v>
      </c>
      <c r="J327" s="77">
        <v>100</v>
      </c>
      <c r="K327" s="2"/>
      <c r="L327" s="107"/>
      <c r="M327" s="121"/>
    </row>
    <row r="328" spans="1:13" ht="23.25" customHeight="1" x14ac:dyDescent="0.25">
      <c r="A328" s="107"/>
      <c r="B328" s="107"/>
      <c r="C328" s="128"/>
      <c r="D328" s="109" t="s">
        <v>20</v>
      </c>
      <c r="E328" s="151" t="s">
        <v>58</v>
      </c>
      <c r="F328" s="23" t="s">
        <v>30</v>
      </c>
      <c r="G328" s="23">
        <v>800</v>
      </c>
      <c r="H328" s="23">
        <v>822</v>
      </c>
      <c r="I328" s="100">
        <f t="shared" si="51"/>
        <v>102.75000000000001</v>
      </c>
      <c r="J328" s="110">
        <f>(I328+I329)/2</f>
        <v>103.50027964205817</v>
      </c>
      <c r="K328" s="2"/>
      <c r="L328" s="107"/>
      <c r="M328" s="121"/>
    </row>
    <row r="329" spans="1:13" ht="24.75" customHeight="1" x14ac:dyDescent="0.25">
      <c r="A329" s="107"/>
      <c r="B329" s="107"/>
      <c r="C329" s="128"/>
      <c r="D329" s="108"/>
      <c r="E329" s="152"/>
      <c r="F329" s="23" t="s">
        <v>29</v>
      </c>
      <c r="G329" s="23">
        <v>1788</v>
      </c>
      <c r="H329" s="23">
        <v>1864</v>
      </c>
      <c r="I329" s="100">
        <f t="shared" si="51"/>
        <v>104.25055928411633</v>
      </c>
      <c r="J329" s="111"/>
      <c r="K329" s="2"/>
      <c r="L329" s="108"/>
      <c r="M329" s="121"/>
    </row>
    <row r="330" spans="1:13" ht="38.25" customHeight="1" x14ac:dyDescent="0.25">
      <c r="A330" s="107"/>
      <c r="B330" s="107"/>
      <c r="C330" s="128"/>
      <c r="D330" s="85" t="s">
        <v>14</v>
      </c>
      <c r="E330" s="45" t="s">
        <v>139</v>
      </c>
      <c r="F330" s="23" t="s">
        <v>19</v>
      </c>
      <c r="G330" s="23">
        <v>3</v>
      </c>
      <c r="H330" s="23">
        <v>3</v>
      </c>
      <c r="I330" s="100">
        <f t="shared" si="51"/>
        <v>100</v>
      </c>
      <c r="J330" s="100">
        <f>I330</f>
        <v>100</v>
      </c>
      <c r="K330" s="2"/>
      <c r="L330" s="29" t="s">
        <v>140</v>
      </c>
      <c r="M330" s="121"/>
    </row>
    <row r="331" spans="1:13" ht="46.5" customHeight="1" x14ac:dyDescent="0.25">
      <c r="A331" s="107"/>
      <c r="B331" s="107"/>
      <c r="C331" s="128"/>
      <c r="D331" s="85" t="s">
        <v>14</v>
      </c>
      <c r="E331" s="56" t="s">
        <v>141</v>
      </c>
      <c r="F331" s="41" t="s">
        <v>19</v>
      </c>
      <c r="G331" s="23">
        <v>56</v>
      </c>
      <c r="H331" s="23">
        <v>56</v>
      </c>
      <c r="I331" s="100">
        <f t="shared" si="51"/>
        <v>100</v>
      </c>
      <c r="J331" s="100">
        <f t="shared" ref="J331:J332" si="53">I331</f>
        <v>100</v>
      </c>
      <c r="K331" s="2"/>
      <c r="L331" s="34" t="s">
        <v>142</v>
      </c>
      <c r="M331" s="121"/>
    </row>
    <row r="332" spans="1:13" ht="47.25" x14ac:dyDescent="0.25">
      <c r="A332" s="107"/>
      <c r="B332" s="107"/>
      <c r="C332" s="128"/>
      <c r="D332" s="53" t="s">
        <v>14</v>
      </c>
      <c r="E332" s="56" t="s">
        <v>143</v>
      </c>
      <c r="F332" s="41" t="s">
        <v>19</v>
      </c>
      <c r="G332" s="23">
        <v>48</v>
      </c>
      <c r="H332" s="23">
        <v>48</v>
      </c>
      <c r="I332" s="100">
        <f t="shared" si="51"/>
        <v>100</v>
      </c>
      <c r="J332" s="100">
        <f t="shared" si="53"/>
        <v>100</v>
      </c>
      <c r="K332" s="2"/>
      <c r="L332" s="34" t="s">
        <v>142</v>
      </c>
      <c r="M332" s="121"/>
    </row>
    <row r="333" spans="1:13" x14ac:dyDescent="0.25">
      <c r="A333" s="107"/>
      <c r="B333" s="107"/>
      <c r="C333" s="128"/>
      <c r="D333" s="119" t="s">
        <v>20</v>
      </c>
      <c r="E333" s="165" t="s">
        <v>60</v>
      </c>
      <c r="F333" s="23" t="s">
        <v>30</v>
      </c>
      <c r="G333" s="23">
        <v>4230</v>
      </c>
      <c r="H333" s="23">
        <v>5159</v>
      </c>
      <c r="I333" s="100">
        <f t="shared" si="51"/>
        <v>121.96217494089834</v>
      </c>
      <c r="J333" s="110">
        <f>(I333+I334)/2</f>
        <v>117.14830601349553</v>
      </c>
      <c r="K333" s="109"/>
      <c r="L333" s="109" t="s">
        <v>153</v>
      </c>
      <c r="M333" s="121"/>
    </row>
    <row r="334" spans="1:13" ht="30" customHeight="1" x14ac:dyDescent="0.25">
      <c r="A334" s="107"/>
      <c r="B334" s="107"/>
      <c r="C334" s="128"/>
      <c r="D334" s="119"/>
      <c r="E334" s="166"/>
      <c r="F334" s="23" t="s">
        <v>29</v>
      </c>
      <c r="G334" s="23">
        <v>3624</v>
      </c>
      <c r="H334" s="23">
        <v>4071</v>
      </c>
      <c r="I334" s="100">
        <f t="shared" si="51"/>
        <v>112.33443708609272</v>
      </c>
      <c r="J334" s="111"/>
      <c r="K334" s="108"/>
      <c r="L334" s="108"/>
      <c r="M334" s="121"/>
    </row>
    <row r="335" spans="1:13" ht="66" customHeight="1" x14ac:dyDescent="0.25">
      <c r="A335" s="107"/>
      <c r="B335" s="107"/>
      <c r="C335" s="128"/>
      <c r="D335" s="58" t="s">
        <v>14</v>
      </c>
      <c r="E335" s="46" t="s">
        <v>144</v>
      </c>
      <c r="F335" s="41" t="s">
        <v>145</v>
      </c>
      <c r="G335" s="23">
        <v>130</v>
      </c>
      <c r="H335" s="23">
        <v>130</v>
      </c>
      <c r="I335" s="100">
        <f t="shared" si="51"/>
        <v>100</v>
      </c>
      <c r="J335" s="77">
        <f>I335</f>
        <v>100</v>
      </c>
      <c r="K335" s="2"/>
      <c r="L335" s="3" t="s">
        <v>129</v>
      </c>
      <c r="M335" s="121"/>
    </row>
    <row r="336" spans="1:13" ht="67.5" customHeight="1" x14ac:dyDescent="0.25">
      <c r="A336" s="107"/>
      <c r="B336" s="107"/>
      <c r="C336" s="128"/>
      <c r="D336" s="119" t="s">
        <v>20</v>
      </c>
      <c r="E336" s="154" t="s">
        <v>163</v>
      </c>
      <c r="F336" s="23" t="s">
        <v>30</v>
      </c>
      <c r="G336" s="23">
        <v>2475</v>
      </c>
      <c r="H336" s="23">
        <v>2576</v>
      </c>
      <c r="I336" s="100">
        <f t="shared" si="51"/>
        <v>104.08080808080808</v>
      </c>
      <c r="J336" s="113">
        <f>(I336+I337)/2</f>
        <v>105.06996069065033</v>
      </c>
      <c r="K336" s="3"/>
      <c r="L336" s="109" t="s">
        <v>146</v>
      </c>
      <c r="M336" s="121"/>
    </row>
    <row r="337" spans="1:13" ht="25.5" customHeight="1" x14ac:dyDescent="0.25">
      <c r="A337" s="107"/>
      <c r="B337" s="107"/>
      <c r="C337" s="128"/>
      <c r="D337" s="119"/>
      <c r="E337" s="154"/>
      <c r="F337" s="23" t="s">
        <v>29</v>
      </c>
      <c r="G337" s="23">
        <v>2030</v>
      </c>
      <c r="H337" s="23">
        <v>2153</v>
      </c>
      <c r="I337" s="100">
        <f t="shared" si="51"/>
        <v>106.0591133004926</v>
      </c>
      <c r="J337" s="114"/>
      <c r="K337" s="3"/>
      <c r="L337" s="107"/>
      <c r="M337" s="121"/>
    </row>
    <row r="338" spans="1:13" ht="54.75" customHeight="1" x14ac:dyDescent="0.25">
      <c r="A338" s="107"/>
      <c r="B338" s="108"/>
      <c r="C338" s="129"/>
      <c r="D338" s="58" t="s">
        <v>20</v>
      </c>
      <c r="E338" s="56" t="s">
        <v>76</v>
      </c>
      <c r="F338" s="23" t="s">
        <v>29</v>
      </c>
      <c r="G338" s="23">
        <v>323</v>
      </c>
      <c r="H338" s="23">
        <v>195</v>
      </c>
      <c r="I338" s="100">
        <f t="shared" si="51"/>
        <v>60.371517027863774</v>
      </c>
      <c r="J338" s="70">
        <f t="shared" ref="J338:J342" si="54">I338</f>
        <v>60.371517027863774</v>
      </c>
      <c r="K338" s="3" t="s">
        <v>169</v>
      </c>
      <c r="L338" s="107"/>
      <c r="M338" s="121"/>
    </row>
    <row r="339" spans="1:13" ht="194.25" customHeight="1" x14ac:dyDescent="0.25">
      <c r="A339" s="107"/>
      <c r="B339" s="48" t="s">
        <v>62</v>
      </c>
      <c r="C339" s="21" t="s">
        <v>2</v>
      </c>
      <c r="D339" s="42" t="s">
        <v>20</v>
      </c>
      <c r="E339" s="65" t="s">
        <v>63</v>
      </c>
      <c r="F339" s="23" t="s">
        <v>29</v>
      </c>
      <c r="G339" s="23">
        <v>500</v>
      </c>
      <c r="H339" s="23">
        <v>475</v>
      </c>
      <c r="I339" s="100">
        <f t="shared" si="51"/>
        <v>95</v>
      </c>
      <c r="J339" s="72">
        <f t="shared" si="54"/>
        <v>95</v>
      </c>
      <c r="K339" s="69"/>
      <c r="L339" s="107"/>
      <c r="M339" s="121"/>
    </row>
    <row r="340" spans="1:13" ht="117" customHeight="1" x14ac:dyDescent="0.25">
      <c r="A340" s="107"/>
      <c r="B340" s="12" t="s">
        <v>64</v>
      </c>
      <c r="C340" s="54" t="s">
        <v>2</v>
      </c>
      <c r="D340" s="58" t="s">
        <v>20</v>
      </c>
      <c r="E340" s="56" t="s">
        <v>65</v>
      </c>
      <c r="F340" s="41" t="s">
        <v>24</v>
      </c>
      <c r="G340" s="23">
        <v>227</v>
      </c>
      <c r="H340" s="23">
        <v>209</v>
      </c>
      <c r="I340" s="100">
        <f t="shared" si="51"/>
        <v>92.070484581497809</v>
      </c>
      <c r="J340" s="100">
        <f t="shared" si="54"/>
        <v>92.070484581497809</v>
      </c>
      <c r="K340" s="38"/>
      <c r="L340" s="107"/>
      <c r="M340" s="121"/>
    </row>
    <row r="341" spans="1:13" ht="63" x14ac:dyDescent="0.25">
      <c r="A341" s="107"/>
      <c r="B341" s="16" t="s">
        <v>162</v>
      </c>
      <c r="C341" s="57" t="s">
        <v>2</v>
      </c>
      <c r="D341" s="58" t="s">
        <v>20</v>
      </c>
      <c r="E341" s="5" t="s">
        <v>66</v>
      </c>
      <c r="F341" s="23" t="s">
        <v>37</v>
      </c>
      <c r="G341" s="23">
        <v>5100</v>
      </c>
      <c r="H341" s="23">
        <v>5291</v>
      </c>
      <c r="I341" s="100">
        <f t="shared" si="51"/>
        <v>103.74509803921568</v>
      </c>
      <c r="J341" s="72">
        <f t="shared" si="54"/>
        <v>103.74509803921568</v>
      </c>
      <c r="K341" s="2"/>
      <c r="L341" s="108"/>
      <c r="M341" s="121"/>
    </row>
    <row r="342" spans="1:13" ht="30" x14ac:dyDescent="0.25">
      <c r="A342" s="107"/>
      <c r="B342" s="13" t="s">
        <v>67</v>
      </c>
      <c r="C342" s="54" t="s">
        <v>2</v>
      </c>
      <c r="D342" s="58" t="s">
        <v>20</v>
      </c>
      <c r="E342" s="5" t="s">
        <v>67</v>
      </c>
      <c r="F342" s="23" t="s">
        <v>68</v>
      </c>
      <c r="G342" s="23">
        <v>1500</v>
      </c>
      <c r="H342" s="23">
        <v>1559</v>
      </c>
      <c r="I342" s="100">
        <f t="shared" si="51"/>
        <v>103.93333333333334</v>
      </c>
      <c r="J342" s="72">
        <f t="shared" si="54"/>
        <v>103.93333333333334</v>
      </c>
      <c r="K342" s="38"/>
      <c r="L342" s="38" t="s">
        <v>150</v>
      </c>
      <c r="M342" s="122"/>
    </row>
    <row r="343" spans="1:13" ht="30" x14ac:dyDescent="0.25">
      <c r="A343" s="107"/>
      <c r="B343" s="140" t="s">
        <v>102</v>
      </c>
      <c r="C343" s="142" t="s">
        <v>2</v>
      </c>
      <c r="D343" s="49" t="s">
        <v>14</v>
      </c>
      <c r="E343" s="62"/>
      <c r="F343" s="40"/>
      <c r="G343" s="23"/>
      <c r="H343" s="23"/>
      <c r="I343" s="91"/>
      <c r="J343" s="72">
        <v>100</v>
      </c>
      <c r="K343" s="2"/>
      <c r="L343" s="2"/>
      <c r="M343" s="2"/>
    </row>
    <row r="344" spans="1:13" ht="30" x14ac:dyDescent="0.25">
      <c r="A344" s="108"/>
      <c r="B344" s="141"/>
      <c r="C344" s="143"/>
      <c r="D344" s="49" t="s">
        <v>20</v>
      </c>
      <c r="E344" s="62"/>
      <c r="F344" s="40"/>
      <c r="G344" s="23"/>
      <c r="H344" s="23"/>
      <c r="I344" s="91"/>
      <c r="J344" s="72">
        <f>(I325+I326+I328+I329+I333+I334+I336+I337+I339+I340+I341+I342+I338)/13</f>
        <v>100.060315784232</v>
      </c>
      <c r="K344" s="2"/>
      <c r="L344" s="2"/>
      <c r="M344" s="2"/>
    </row>
    <row r="345" spans="1:13" ht="126" x14ac:dyDescent="0.25">
      <c r="A345" s="149" t="s">
        <v>95</v>
      </c>
      <c r="B345" s="109" t="s">
        <v>187</v>
      </c>
      <c r="C345" s="149" t="s">
        <v>2</v>
      </c>
      <c r="D345" s="58" t="s">
        <v>14</v>
      </c>
      <c r="E345" s="6" t="s">
        <v>134</v>
      </c>
      <c r="F345" s="23" t="s">
        <v>19</v>
      </c>
      <c r="G345" s="196">
        <v>35</v>
      </c>
      <c r="H345" s="23">
        <v>35</v>
      </c>
      <c r="I345" s="100">
        <f t="shared" ref="I345" si="55">H345/G345*100</f>
        <v>100</v>
      </c>
      <c r="J345" s="113">
        <f>(I345+I346)/2</f>
        <v>100</v>
      </c>
      <c r="K345" s="2"/>
      <c r="L345" s="3" t="s">
        <v>135</v>
      </c>
      <c r="M345" s="120">
        <f>(J345+J347+J349+J350+J352+J353+J354+J355+J358+J361+J362+J363+J364+J357+J360)/15</f>
        <v>103.27902172341436</v>
      </c>
    </row>
    <row r="346" spans="1:13" ht="110.25" x14ac:dyDescent="0.25">
      <c r="A346" s="128"/>
      <c r="B346" s="107"/>
      <c r="C346" s="128"/>
      <c r="D346" s="41" t="s">
        <v>14</v>
      </c>
      <c r="E346" s="64" t="s">
        <v>136</v>
      </c>
      <c r="F346" s="23" t="s">
        <v>19</v>
      </c>
      <c r="G346" s="23">
        <v>5.2</v>
      </c>
      <c r="H346" s="23">
        <v>5.2</v>
      </c>
      <c r="I346" s="100">
        <v>100</v>
      </c>
      <c r="J346" s="114"/>
      <c r="K346" s="36"/>
      <c r="L346" s="35" t="s">
        <v>135</v>
      </c>
      <c r="M346" s="121"/>
    </row>
    <row r="347" spans="1:13" x14ac:dyDescent="0.25">
      <c r="A347" s="128"/>
      <c r="B347" s="107"/>
      <c r="C347" s="128"/>
      <c r="D347" s="119" t="s">
        <v>20</v>
      </c>
      <c r="E347" s="154" t="s">
        <v>53</v>
      </c>
      <c r="F347" s="41" t="s">
        <v>157</v>
      </c>
      <c r="G347" s="23">
        <v>960</v>
      </c>
      <c r="H347" s="23">
        <v>859</v>
      </c>
      <c r="I347" s="100">
        <f t="shared" si="51"/>
        <v>89.479166666666671</v>
      </c>
      <c r="J347" s="112">
        <f>(I347+I348)/2</f>
        <v>89.055822649572647</v>
      </c>
      <c r="K347" s="109"/>
      <c r="L347" s="109" t="s">
        <v>146</v>
      </c>
      <c r="M347" s="121"/>
    </row>
    <row r="348" spans="1:13" ht="45" customHeight="1" x14ac:dyDescent="0.25">
      <c r="A348" s="128"/>
      <c r="B348" s="107"/>
      <c r="C348" s="128"/>
      <c r="D348" s="119"/>
      <c r="E348" s="154"/>
      <c r="F348" s="41" t="s">
        <v>158</v>
      </c>
      <c r="G348" s="23">
        <v>8190</v>
      </c>
      <c r="H348" s="23">
        <v>7259</v>
      </c>
      <c r="I348" s="100">
        <f t="shared" si="51"/>
        <v>88.632478632478623</v>
      </c>
      <c r="J348" s="112"/>
      <c r="K348" s="107"/>
      <c r="L348" s="107"/>
      <c r="M348" s="121"/>
    </row>
    <row r="349" spans="1:13" ht="64.5" customHeight="1" x14ac:dyDescent="0.25">
      <c r="A349" s="128"/>
      <c r="B349" s="107"/>
      <c r="C349" s="128"/>
      <c r="D349" s="51" t="s">
        <v>14</v>
      </c>
      <c r="E349" s="45" t="s">
        <v>137</v>
      </c>
      <c r="F349" s="41" t="s">
        <v>19</v>
      </c>
      <c r="G349" s="23">
        <v>90</v>
      </c>
      <c r="H349" s="23">
        <v>90</v>
      </c>
      <c r="I349" s="100">
        <f t="shared" ref="I349" si="56">H349/G349*100</f>
        <v>100</v>
      </c>
      <c r="J349" s="98">
        <v>100</v>
      </c>
      <c r="K349" s="2"/>
      <c r="L349" s="107"/>
      <c r="M349" s="121"/>
    </row>
    <row r="350" spans="1:13" x14ac:dyDescent="0.25">
      <c r="A350" s="128"/>
      <c r="B350" s="107"/>
      <c r="C350" s="128"/>
      <c r="D350" s="109" t="s">
        <v>20</v>
      </c>
      <c r="E350" s="151" t="s">
        <v>58</v>
      </c>
      <c r="F350" s="23" t="s">
        <v>30</v>
      </c>
      <c r="G350" s="23">
        <v>310</v>
      </c>
      <c r="H350" s="23">
        <v>260</v>
      </c>
      <c r="I350" s="100">
        <f t="shared" si="51"/>
        <v>83.870967741935488</v>
      </c>
      <c r="J350" s="110">
        <f>(I350+I351)/2</f>
        <v>113.85436062603794</v>
      </c>
      <c r="K350" s="109"/>
      <c r="L350" s="107"/>
      <c r="M350" s="121"/>
    </row>
    <row r="351" spans="1:13" ht="45" customHeight="1" x14ac:dyDescent="0.25">
      <c r="A351" s="128"/>
      <c r="B351" s="107"/>
      <c r="C351" s="128"/>
      <c r="D351" s="108"/>
      <c r="E351" s="152"/>
      <c r="F351" s="23" t="s">
        <v>29</v>
      </c>
      <c r="G351" s="23">
        <v>641</v>
      </c>
      <c r="H351" s="23">
        <v>922</v>
      </c>
      <c r="I351" s="100">
        <f t="shared" si="51"/>
        <v>143.8377535101404</v>
      </c>
      <c r="J351" s="111"/>
      <c r="K351" s="108"/>
      <c r="L351" s="108"/>
      <c r="M351" s="121"/>
    </row>
    <row r="352" spans="1:13" ht="35.25" customHeight="1" x14ac:dyDescent="0.25">
      <c r="A352" s="128"/>
      <c r="B352" s="107"/>
      <c r="C352" s="128"/>
      <c r="D352" s="85" t="s">
        <v>14</v>
      </c>
      <c r="E352" s="45" t="s">
        <v>139</v>
      </c>
      <c r="F352" s="23" t="s">
        <v>19</v>
      </c>
      <c r="G352" s="23">
        <v>3</v>
      </c>
      <c r="H352" s="23">
        <v>3</v>
      </c>
      <c r="I352" s="100">
        <f t="shared" ref="I352" si="57">H352/G352*100</f>
        <v>100</v>
      </c>
      <c r="J352" s="100">
        <f>I352</f>
        <v>100</v>
      </c>
      <c r="K352" s="2"/>
      <c r="L352" s="29" t="s">
        <v>140</v>
      </c>
      <c r="M352" s="121"/>
    </row>
    <row r="353" spans="1:13" ht="46.5" customHeight="1" x14ac:dyDescent="0.25">
      <c r="A353" s="128"/>
      <c r="B353" s="107"/>
      <c r="C353" s="128"/>
      <c r="D353" s="85" t="s">
        <v>14</v>
      </c>
      <c r="E353" s="56" t="s">
        <v>141</v>
      </c>
      <c r="F353" s="41" t="s">
        <v>19</v>
      </c>
      <c r="G353" s="23">
        <v>56</v>
      </c>
      <c r="H353" s="23">
        <v>56</v>
      </c>
      <c r="I353" s="100">
        <f t="shared" ref="I353:I354" si="58">H353/G353*100</f>
        <v>100</v>
      </c>
      <c r="J353" s="100">
        <f t="shared" ref="J353:J354" si="59">I353</f>
        <v>100</v>
      </c>
      <c r="K353" s="2"/>
      <c r="L353" s="34" t="s">
        <v>142</v>
      </c>
      <c r="M353" s="121"/>
    </row>
    <row r="354" spans="1:13" ht="47.25" x14ac:dyDescent="0.25">
      <c r="A354" s="128"/>
      <c r="B354" s="107"/>
      <c r="C354" s="128"/>
      <c r="D354" s="53" t="s">
        <v>14</v>
      </c>
      <c r="E354" s="56" t="s">
        <v>143</v>
      </c>
      <c r="F354" s="41" t="s">
        <v>19</v>
      </c>
      <c r="G354" s="23">
        <v>48</v>
      </c>
      <c r="H354" s="23">
        <v>48</v>
      </c>
      <c r="I354" s="100">
        <f t="shared" si="58"/>
        <v>100</v>
      </c>
      <c r="J354" s="100">
        <f t="shared" si="59"/>
        <v>100</v>
      </c>
      <c r="K354" s="2"/>
      <c r="L354" s="34" t="s">
        <v>142</v>
      </c>
      <c r="M354" s="121"/>
    </row>
    <row r="355" spans="1:13" x14ac:dyDescent="0.25">
      <c r="A355" s="128"/>
      <c r="B355" s="107"/>
      <c r="C355" s="128"/>
      <c r="D355" s="119" t="s">
        <v>20</v>
      </c>
      <c r="E355" s="165" t="s">
        <v>60</v>
      </c>
      <c r="F355" s="23" t="s">
        <v>30</v>
      </c>
      <c r="G355" s="23">
        <v>1900</v>
      </c>
      <c r="H355" s="23">
        <v>1466</v>
      </c>
      <c r="I355" s="100">
        <f t="shared" si="51"/>
        <v>77.15789473684211</v>
      </c>
      <c r="J355" s="110">
        <f>(I355+I356)/2</f>
        <v>87.798185344685891</v>
      </c>
      <c r="K355" s="2"/>
      <c r="L355" s="109" t="s">
        <v>146</v>
      </c>
      <c r="M355" s="121"/>
    </row>
    <row r="356" spans="1:13" ht="32.25" customHeight="1" x14ac:dyDescent="0.25">
      <c r="A356" s="128"/>
      <c r="B356" s="107"/>
      <c r="C356" s="128"/>
      <c r="D356" s="119"/>
      <c r="E356" s="166"/>
      <c r="F356" s="23" t="s">
        <v>29</v>
      </c>
      <c r="G356" s="23">
        <v>8005</v>
      </c>
      <c r="H356" s="23">
        <v>7880</v>
      </c>
      <c r="I356" s="100">
        <f t="shared" si="51"/>
        <v>98.438475952529672</v>
      </c>
      <c r="J356" s="111"/>
      <c r="K356" s="2"/>
      <c r="L356" s="108"/>
      <c r="M356" s="121"/>
    </row>
    <row r="357" spans="1:13" ht="69.75" customHeight="1" x14ac:dyDescent="0.25">
      <c r="A357" s="128"/>
      <c r="B357" s="107"/>
      <c r="C357" s="128"/>
      <c r="D357" s="58" t="s">
        <v>14</v>
      </c>
      <c r="E357" s="46" t="s">
        <v>144</v>
      </c>
      <c r="F357" s="41" t="s">
        <v>145</v>
      </c>
      <c r="G357" s="23">
        <v>130</v>
      </c>
      <c r="H357" s="23">
        <v>130</v>
      </c>
      <c r="I357" s="100">
        <f t="shared" ref="I357" si="60">H357/G357*100</f>
        <v>100</v>
      </c>
      <c r="J357" s="77">
        <v>100</v>
      </c>
      <c r="K357" s="2"/>
      <c r="L357" s="3" t="s">
        <v>129</v>
      </c>
      <c r="M357" s="121"/>
    </row>
    <row r="358" spans="1:13" ht="67.5" customHeight="1" x14ac:dyDescent="0.25">
      <c r="A358" s="128"/>
      <c r="B358" s="107"/>
      <c r="C358" s="128"/>
      <c r="D358" s="119" t="s">
        <v>20</v>
      </c>
      <c r="E358" s="154" t="s">
        <v>163</v>
      </c>
      <c r="F358" s="23" t="s">
        <v>30</v>
      </c>
      <c r="G358" s="23">
        <v>920</v>
      </c>
      <c r="H358" s="23">
        <v>908</v>
      </c>
      <c r="I358" s="100">
        <f t="shared" si="51"/>
        <v>98.695652173913047</v>
      </c>
      <c r="J358" s="110">
        <f>(I358+I359)/2</f>
        <v>97.823435843054085</v>
      </c>
      <c r="K358" s="2"/>
      <c r="L358" s="109" t="s">
        <v>146</v>
      </c>
      <c r="M358" s="121"/>
    </row>
    <row r="359" spans="1:13" ht="27" customHeight="1" x14ac:dyDescent="0.25">
      <c r="A359" s="128"/>
      <c r="B359" s="107"/>
      <c r="C359" s="128"/>
      <c r="D359" s="119"/>
      <c r="E359" s="154"/>
      <c r="F359" s="23" t="s">
        <v>29</v>
      </c>
      <c r="G359" s="23">
        <v>1148</v>
      </c>
      <c r="H359" s="23">
        <v>1113</v>
      </c>
      <c r="I359" s="100">
        <f t="shared" si="51"/>
        <v>96.951219512195124</v>
      </c>
      <c r="J359" s="111"/>
      <c r="K359" s="2"/>
      <c r="L359" s="107"/>
      <c r="M359" s="121"/>
    </row>
    <row r="360" spans="1:13" ht="39.75" customHeight="1" x14ac:dyDescent="0.25">
      <c r="A360" s="128"/>
      <c r="B360" s="108"/>
      <c r="C360" s="129"/>
      <c r="D360" s="85" t="s">
        <v>20</v>
      </c>
      <c r="E360" s="86" t="s">
        <v>76</v>
      </c>
      <c r="F360" s="23" t="s">
        <v>29</v>
      </c>
      <c r="G360" s="23">
        <v>1763</v>
      </c>
      <c r="H360" s="23">
        <v>2142</v>
      </c>
      <c r="I360" s="100">
        <f t="shared" si="51"/>
        <v>121.49744753261487</v>
      </c>
      <c r="J360" s="90">
        <f>I360</f>
        <v>121.49744753261487</v>
      </c>
      <c r="K360" s="2"/>
      <c r="L360" s="107"/>
      <c r="M360" s="121"/>
    </row>
    <row r="361" spans="1:13" ht="198.75" customHeight="1" x14ac:dyDescent="0.25">
      <c r="A361" s="128"/>
      <c r="B361" s="11" t="s">
        <v>62</v>
      </c>
      <c r="C361" s="54" t="s">
        <v>2</v>
      </c>
      <c r="D361" s="58" t="s">
        <v>20</v>
      </c>
      <c r="E361" s="56" t="s">
        <v>63</v>
      </c>
      <c r="F361" s="23" t="s">
        <v>29</v>
      </c>
      <c r="G361" s="23">
        <v>1200</v>
      </c>
      <c r="H361" s="23">
        <v>1428</v>
      </c>
      <c r="I361" s="100">
        <f>H361/G361*100</f>
        <v>119</v>
      </c>
      <c r="J361" s="72">
        <f t="shared" ref="J361:J364" si="61">I361</f>
        <v>119</v>
      </c>
      <c r="K361" s="38" t="s">
        <v>151</v>
      </c>
      <c r="L361" s="107"/>
      <c r="M361" s="121"/>
    </row>
    <row r="362" spans="1:13" ht="110.25" x14ac:dyDescent="0.25">
      <c r="A362" s="128"/>
      <c r="B362" s="12" t="s">
        <v>64</v>
      </c>
      <c r="C362" s="54" t="s">
        <v>2</v>
      </c>
      <c r="D362" s="58" t="s">
        <v>20</v>
      </c>
      <c r="E362" s="56" t="s">
        <v>65</v>
      </c>
      <c r="F362" s="41" t="s">
        <v>24</v>
      </c>
      <c r="G362" s="23">
        <v>307</v>
      </c>
      <c r="H362" s="23">
        <v>335</v>
      </c>
      <c r="I362" s="100">
        <f t="shared" si="51"/>
        <v>109.12052117263843</v>
      </c>
      <c r="J362" s="72">
        <f t="shared" si="61"/>
        <v>109.12052117263843</v>
      </c>
      <c r="K362" s="68"/>
      <c r="L362" s="107"/>
      <c r="M362" s="121"/>
    </row>
    <row r="363" spans="1:13" ht="63" x14ac:dyDescent="0.25">
      <c r="A363" s="128"/>
      <c r="B363" s="16" t="s">
        <v>162</v>
      </c>
      <c r="C363" s="57" t="s">
        <v>2</v>
      </c>
      <c r="D363" s="58" t="s">
        <v>20</v>
      </c>
      <c r="E363" s="5" t="s">
        <v>66</v>
      </c>
      <c r="F363" s="23" t="s">
        <v>37</v>
      </c>
      <c r="G363" s="23">
        <v>11050</v>
      </c>
      <c r="H363" s="23">
        <v>11638</v>
      </c>
      <c r="I363" s="100">
        <f t="shared" si="51"/>
        <v>105.3212669683258</v>
      </c>
      <c r="J363" s="72">
        <f t="shared" si="61"/>
        <v>105.3212669683258</v>
      </c>
      <c r="K363" s="2"/>
      <c r="L363" s="108"/>
      <c r="M363" s="121"/>
    </row>
    <row r="364" spans="1:13" ht="30" x14ac:dyDescent="0.25">
      <c r="A364" s="128"/>
      <c r="B364" s="13" t="s">
        <v>67</v>
      </c>
      <c r="C364" s="54" t="s">
        <v>2</v>
      </c>
      <c r="D364" s="58" t="s">
        <v>20</v>
      </c>
      <c r="E364" s="5" t="s">
        <v>67</v>
      </c>
      <c r="F364" s="23" t="s">
        <v>68</v>
      </c>
      <c r="G364" s="23">
        <v>945</v>
      </c>
      <c r="H364" s="23">
        <v>999</v>
      </c>
      <c r="I364" s="100">
        <f t="shared" si="51"/>
        <v>105.71428571428572</v>
      </c>
      <c r="J364" s="72">
        <f t="shared" si="61"/>
        <v>105.71428571428572</v>
      </c>
      <c r="K364" s="38"/>
      <c r="L364" s="38" t="s">
        <v>150</v>
      </c>
      <c r="M364" s="122"/>
    </row>
    <row r="365" spans="1:13" ht="83.25" customHeight="1" x14ac:dyDescent="0.25">
      <c r="A365" s="128"/>
      <c r="B365" s="140" t="s">
        <v>102</v>
      </c>
      <c r="C365" s="142" t="s">
        <v>2</v>
      </c>
      <c r="D365" s="49" t="s">
        <v>14</v>
      </c>
      <c r="E365" s="62"/>
      <c r="F365" s="40"/>
      <c r="G365" s="23"/>
      <c r="H365" s="23"/>
      <c r="I365" s="91"/>
      <c r="J365" s="72">
        <v>100</v>
      </c>
      <c r="K365" s="2"/>
      <c r="L365" s="2"/>
      <c r="M365" s="2"/>
    </row>
    <row r="366" spans="1:13" ht="30" x14ac:dyDescent="0.25">
      <c r="A366" s="129"/>
      <c r="B366" s="141"/>
      <c r="C366" s="143"/>
      <c r="D366" s="49" t="s">
        <v>20</v>
      </c>
      <c r="E366" s="62"/>
      <c r="F366" s="40"/>
      <c r="G366" s="23"/>
      <c r="H366" s="23"/>
      <c r="I366" s="91"/>
      <c r="J366" s="72">
        <f>(I347+I348+I350+I351+I355+I356+I358+I359+I361++I362+I363+I364+I360)/13</f>
        <v>102.90131771650506</v>
      </c>
      <c r="K366" s="2"/>
      <c r="L366" s="2"/>
      <c r="M366" s="2"/>
    </row>
    <row r="367" spans="1:13" ht="126" x14ac:dyDescent="0.25">
      <c r="A367" s="176" t="s">
        <v>96</v>
      </c>
      <c r="B367" s="156" t="s">
        <v>185</v>
      </c>
      <c r="C367" s="155" t="s">
        <v>2</v>
      </c>
      <c r="D367" s="58" t="s">
        <v>14</v>
      </c>
      <c r="E367" s="6" t="s">
        <v>134</v>
      </c>
      <c r="F367" s="23" t="s">
        <v>19</v>
      </c>
      <c r="G367" s="196">
        <v>35</v>
      </c>
      <c r="H367" s="23">
        <v>35</v>
      </c>
      <c r="I367" s="100">
        <f t="shared" ref="I367" si="62">H367/G367*100</f>
        <v>100</v>
      </c>
      <c r="J367" s="113">
        <v>100</v>
      </c>
      <c r="K367" s="2"/>
      <c r="L367" s="3" t="s">
        <v>135</v>
      </c>
      <c r="M367" s="120">
        <f>(J367+J369+J371+J372+J374+J375+J376+J377+J379+J380+J382+J383+J384)/13</f>
        <v>101.78205484590693</v>
      </c>
    </row>
    <row r="368" spans="1:13" ht="110.25" x14ac:dyDescent="0.25">
      <c r="A368" s="177"/>
      <c r="B368" s="156"/>
      <c r="C368" s="155"/>
      <c r="D368" s="41" t="s">
        <v>14</v>
      </c>
      <c r="E368" s="64" t="s">
        <v>136</v>
      </c>
      <c r="F368" s="23" t="s">
        <v>19</v>
      </c>
      <c r="G368" s="23">
        <v>5.2</v>
      </c>
      <c r="H368" s="23">
        <v>5.2</v>
      </c>
      <c r="I368" s="100">
        <v>100</v>
      </c>
      <c r="J368" s="114"/>
      <c r="K368" s="36"/>
      <c r="L368" s="35" t="s">
        <v>135</v>
      </c>
      <c r="M368" s="121"/>
    </row>
    <row r="369" spans="1:13" x14ac:dyDescent="0.25">
      <c r="A369" s="177"/>
      <c r="B369" s="156"/>
      <c r="C369" s="155"/>
      <c r="D369" s="119" t="s">
        <v>20</v>
      </c>
      <c r="E369" s="154" t="s">
        <v>53</v>
      </c>
      <c r="F369" s="41" t="s">
        <v>30</v>
      </c>
      <c r="G369" s="23">
        <v>529</v>
      </c>
      <c r="H369" s="23">
        <v>607</v>
      </c>
      <c r="I369" s="100">
        <f>H369/G369*100</f>
        <v>114.74480151228734</v>
      </c>
      <c r="J369" s="112">
        <f>(I369+I370)/2</f>
        <v>107.37240075614366</v>
      </c>
      <c r="K369" s="109"/>
      <c r="L369" s="109" t="s">
        <v>138</v>
      </c>
      <c r="M369" s="121"/>
    </row>
    <row r="370" spans="1:13" ht="26.25" customHeight="1" x14ac:dyDescent="0.25">
      <c r="A370" s="177"/>
      <c r="B370" s="156"/>
      <c r="C370" s="155"/>
      <c r="D370" s="119"/>
      <c r="E370" s="154"/>
      <c r="F370" s="41" t="s">
        <v>158</v>
      </c>
      <c r="G370" s="23">
        <v>4778</v>
      </c>
      <c r="H370" s="23">
        <v>4778</v>
      </c>
      <c r="I370" s="100">
        <f t="shared" si="51"/>
        <v>100</v>
      </c>
      <c r="J370" s="112"/>
      <c r="K370" s="107"/>
      <c r="L370" s="107"/>
      <c r="M370" s="121"/>
    </row>
    <row r="371" spans="1:13" ht="57.75" customHeight="1" x14ac:dyDescent="0.25">
      <c r="A371" s="177"/>
      <c r="B371" s="156"/>
      <c r="C371" s="155"/>
      <c r="D371" s="51" t="s">
        <v>14</v>
      </c>
      <c r="E371" s="45" t="s">
        <v>137</v>
      </c>
      <c r="F371" s="41" t="s">
        <v>19</v>
      </c>
      <c r="G371" s="23">
        <v>90</v>
      </c>
      <c r="H371" s="23">
        <v>90</v>
      </c>
      <c r="I371" s="100">
        <f t="shared" si="51"/>
        <v>100</v>
      </c>
      <c r="J371" s="77">
        <v>100</v>
      </c>
      <c r="K371" s="2"/>
      <c r="L371" s="107"/>
      <c r="M371" s="121"/>
    </row>
    <row r="372" spans="1:13" x14ac:dyDescent="0.25">
      <c r="A372" s="177"/>
      <c r="B372" s="156"/>
      <c r="C372" s="155"/>
      <c r="D372" s="109" t="s">
        <v>20</v>
      </c>
      <c r="E372" s="151" t="s">
        <v>58</v>
      </c>
      <c r="F372" s="23" t="s">
        <v>30</v>
      </c>
      <c r="G372" s="23">
        <v>335</v>
      </c>
      <c r="H372" s="23">
        <v>245</v>
      </c>
      <c r="I372" s="100">
        <f t="shared" si="51"/>
        <v>73.134328358208961</v>
      </c>
      <c r="J372" s="113">
        <f>(I372+I373)/2</f>
        <v>100.54188328022808</v>
      </c>
      <c r="K372" s="109"/>
      <c r="L372" s="107"/>
      <c r="M372" s="121"/>
    </row>
    <row r="373" spans="1:13" ht="37.5" customHeight="1" x14ac:dyDescent="0.25">
      <c r="A373" s="177"/>
      <c r="B373" s="156"/>
      <c r="C373" s="155"/>
      <c r="D373" s="108"/>
      <c r="E373" s="152"/>
      <c r="F373" s="23" t="s">
        <v>29</v>
      </c>
      <c r="G373" s="23">
        <v>1424</v>
      </c>
      <c r="H373" s="23">
        <v>1822</v>
      </c>
      <c r="I373" s="100">
        <f t="shared" si="51"/>
        <v>127.94943820224719</v>
      </c>
      <c r="J373" s="114"/>
      <c r="K373" s="108"/>
      <c r="L373" s="108"/>
      <c r="M373" s="121"/>
    </row>
    <row r="374" spans="1:13" ht="30.75" customHeight="1" x14ac:dyDescent="0.25">
      <c r="A374" s="177"/>
      <c r="B374" s="156"/>
      <c r="C374" s="155"/>
      <c r="D374" s="85" t="s">
        <v>14</v>
      </c>
      <c r="E374" s="45" t="s">
        <v>139</v>
      </c>
      <c r="F374" s="23" t="s">
        <v>19</v>
      </c>
      <c r="G374" s="23">
        <v>3</v>
      </c>
      <c r="H374" s="23">
        <v>3</v>
      </c>
      <c r="I374" s="100">
        <f t="shared" si="51"/>
        <v>100</v>
      </c>
      <c r="J374" s="77">
        <v>100</v>
      </c>
      <c r="K374" s="2"/>
      <c r="L374" s="30" t="s">
        <v>140</v>
      </c>
      <c r="M374" s="121"/>
    </row>
    <row r="375" spans="1:13" ht="46.5" customHeight="1" x14ac:dyDescent="0.25">
      <c r="A375" s="177"/>
      <c r="B375" s="156"/>
      <c r="C375" s="155"/>
      <c r="D375" s="85" t="s">
        <v>14</v>
      </c>
      <c r="E375" s="56" t="s">
        <v>141</v>
      </c>
      <c r="F375" s="41" t="s">
        <v>19</v>
      </c>
      <c r="G375" s="23">
        <v>56</v>
      </c>
      <c r="H375" s="23">
        <v>56</v>
      </c>
      <c r="I375" s="100">
        <f t="shared" si="51"/>
        <v>100</v>
      </c>
      <c r="J375" s="72">
        <v>100</v>
      </c>
      <c r="K375" s="2"/>
      <c r="L375" s="34" t="s">
        <v>142</v>
      </c>
      <c r="M375" s="121"/>
    </row>
    <row r="376" spans="1:13" ht="47.25" x14ac:dyDescent="0.25">
      <c r="A376" s="177"/>
      <c r="B376" s="156"/>
      <c r="C376" s="155"/>
      <c r="D376" s="85" t="s">
        <v>14</v>
      </c>
      <c r="E376" s="56" t="s">
        <v>143</v>
      </c>
      <c r="F376" s="41" t="s">
        <v>19</v>
      </c>
      <c r="G376" s="23">
        <v>48</v>
      </c>
      <c r="H376" s="23">
        <v>48</v>
      </c>
      <c r="I376" s="100">
        <f t="shared" si="51"/>
        <v>100</v>
      </c>
      <c r="J376" s="72">
        <v>100</v>
      </c>
      <c r="K376" s="2"/>
      <c r="L376" s="34" t="s">
        <v>142</v>
      </c>
      <c r="M376" s="121"/>
    </row>
    <row r="377" spans="1:13" x14ac:dyDescent="0.25">
      <c r="A377" s="177"/>
      <c r="B377" s="156"/>
      <c r="C377" s="155"/>
      <c r="D377" s="119" t="s">
        <v>20</v>
      </c>
      <c r="E377" s="165" t="s">
        <v>60</v>
      </c>
      <c r="F377" s="23" t="s">
        <v>30</v>
      </c>
      <c r="G377" s="23">
        <v>1410</v>
      </c>
      <c r="H377" s="23">
        <v>1882</v>
      </c>
      <c r="I377" s="100">
        <f t="shared" si="51"/>
        <v>133.47517730496455</v>
      </c>
      <c r="J377" s="110">
        <f>(I377+I378)/2</f>
        <v>117.23294468963398</v>
      </c>
      <c r="K377" s="109" t="s">
        <v>151</v>
      </c>
      <c r="L377" s="109" t="s">
        <v>146</v>
      </c>
      <c r="M377" s="121"/>
    </row>
    <row r="378" spans="1:13" ht="39.75" customHeight="1" x14ac:dyDescent="0.25">
      <c r="A378" s="177"/>
      <c r="B378" s="156"/>
      <c r="C378" s="155"/>
      <c r="D378" s="119"/>
      <c r="E378" s="166"/>
      <c r="F378" s="23" t="s">
        <v>29</v>
      </c>
      <c r="G378" s="23">
        <v>3230</v>
      </c>
      <c r="H378" s="23">
        <v>3262</v>
      </c>
      <c r="I378" s="100">
        <f t="shared" si="51"/>
        <v>100.99071207430342</v>
      </c>
      <c r="J378" s="111"/>
      <c r="K378" s="108"/>
      <c r="L378" s="108"/>
      <c r="M378" s="121"/>
    </row>
    <row r="379" spans="1:13" ht="49.5" customHeight="1" x14ac:dyDescent="0.25">
      <c r="A379" s="177"/>
      <c r="B379" s="156"/>
      <c r="C379" s="155"/>
      <c r="D379" s="58" t="s">
        <v>14</v>
      </c>
      <c r="E379" s="46" t="s">
        <v>144</v>
      </c>
      <c r="F379" s="41" t="s">
        <v>145</v>
      </c>
      <c r="G379" s="23">
        <v>130</v>
      </c>
      <c r="H379" s="23">
        <v>130</v>
      </c>
      <c r="I379" s="100">
        <f t="shared" si="51"/>
        <v>100</v>
      </c>
      <c r="J379" s="77">
        <v>100</v>
      </c>
      <c r="K379" s="2"/>
      <c r="L379" s="3" t="s">
        <v>129</v>
      </c>
      <c r="M379" s="121"/>
    </row>
    <row r="380" spans="1:13" ht="63" customHeight="1" x14ac:dyDescent="0.25">
      <c r="A380" s="177"/>
      <c r="B380" s="156"/>
      <c r="C380" s="155"/>
      <c r="D380" s="119" t="s">
        <v>20</v>
      </c>
      <c r="E380" s="151" t="s">
        <v>163</v>
      </c>
      <c r="F380" s="23" t="s">
        <v>30</v>
      </c>
      <c r="G380" s="23">
        <v>1650</v>
      </c>
      <c r="H380" s="23">
        <v>1832</v>
      </c>
      <c r="I380" s="100">
        <f t="shared" si="51"/>
        <v>111.03030303030303</v>
      </c>
      <c r="J380" s="113">
        <f>(I380+I381)/2</f>
        <v>98.019484270784091</v>
      </c>
      <c r="K380" s="2"/>
      <c r="L380" s="109" t="s">
        <v>146</v>
      </c>
      <c r="M380" s="121"/>
    </row>
    <row r="381" spans="1:13" ht="23.25" customHeight="1" x14ac:dyDescent="0.25">
      <c r="A381" s="177"/>
      <c r="B381" s="156"/>
      <c r="C381" s="155"/>
      <c r="D381" s="119"/>
      <c r="E381" s="152"/>
      <c r="F381" s="23" t="s">
        <v>29</v>
      </c>
      <c r="G381" s="23">
        <v>1154</v>
      </c>
      <c r="H381" s="23">
        <v>981</v>
      </c>
      <c r="I381" s="100">
        <f t="shared" si="51"/>
        <v>85.008665511265164</v>
      </c>
      <c r="J381" s="114"/>
      <c r="K381" s="2"/>
      <c r="L381" s="107"/>
      <c r="M381" s="121"/>
    </row>
    <row r="382" spans="1:13" ht="213" customHeight="1" x14ac:dyDescent="0.25">
      <c r="A382" s="177"/>
      <c r="B382" s="11" t="s">
        <v>62</v>
      </c>
      <c r="C382" s="54" t="s">
        <v>2</v>
      </c>
      <c r="D382" s="58" t="s">
        <v>20</v>
      </c>
      <c r="E382" s="56" t="s">
        <v>63</v>
      </c>
      <c r="F382" s="23" t="s">
        <v>29</v>
      </c>
      <c r="G382" s="23">
        <v>640</v>
      </c>
      <c r="H382" s="23">
        <v>640</v>
      </c>
      <c r="I382" s="100">
        <f t="shared" ref="I382:I448" si="63">H382/G382*100</f>
        <v>100</v>
      </c>
      <c r="J382" s="72">
        <f>I382</f>
        <v>100</v>
      </c>
      <c r="K382" s="2"/>
      <c r="L382" s="107"/>
      <c r="M382" s="121"/>
    </row>
    <row r="383" spans="1:13" ht="110.25" x14ac:dyDescent="0.25">
      <c r="A383" s="177"/>
      <c r="B383" s="12" t="s">
        <v>64</v>
      </c>
      <c r="C383" s="54" t="s">
        <v>2</v>
      </c>
      <c r="D383" s="58" t="s">
        <v>20</v>
      </c>
      <c r="E383" s="56" t="s">
        <v>65</v>
      </c>
      <c r="F383" s="41" t="s">
        <v>24</v>
      </c>
      <c r="G383" s="23">
        <v>147</v>
      </c>
      <c r="H383" s="23">
        <v>147</v>
      </c>
      <c r="I383" s="100">
        <f t="shared" si="63"/>
        <v>100</v>
      </c>
      <c r="J383" s="72">
        <f>I383</f>
        <v>100</v>
      </c>
      <c r="K383" s="71"/>
      <c r="L383" s="108"/>
      <c r="M383" s="121"/>
    </row>
    <row r="384" spans="1:13" ht="30" x14ac:dyDescent="0.25">
      <c r="A384" s="177"/>
      <c r="B384" s="13" t="s">
        <v>67</v>
      </c>
      <c r="C384" s="54" t="s">
        <v>2</v>
      </c>
      <c r="D384" s="58" t="s">
        <v>20</v>
      </c>
      <c r="E384" s="5" t="s">
        <v>67</v>
      </c>
      <c r="F384" s="23" t="s">
        <v>68</v>
      </c>
      <c r="G384" s="23">
        <v>570</v>
      </c>
      <c r="H384" s="23">
        <v>570</v>
      </c>
      <c r="I384" s="100">
        <f t="shared" si="63"/>
        <v>100</v>
      </c>
      <c r="J384" s="72">
        <f>I384</f>
        <v>100</v>
      </c>
      <c r="K384" s="2"/>
      <c r="L384" s="38" t="s">
        <v>152</v>
      </c>
      <c r="M384" s="122"/>
    </row>
    <row r="385" spans="1:13" ht="30" x14ac:dyDescent="0.25">
      <c r="A385" s="177"/>
      <c r="B385" s="140" t="s">
        <v>102</v>
      </c>
      <c r="C385" s="142" t="s">
        <v>2</v>
      </c>
      <c r="D385" s="49" t="s">
        <v>14</v>
      </c>
      <c r="E385" s="62"/>
      <c r="F385" s="40"/>
      <c r="G385" s="23"/>
      <c r="H385" s="23"/>
      <c r="I385" s="91"/>
      <c r="J385" s="72">
        <v>100</v>
      </c>
      <c r="K385" s="2"/>
      <c r="L385" s="2"/>
      <c r="M385" s="2"/>
    </row>
    <row r="386" spans="1:13" ht="30" x14ac:dyDescent="0.25">
      <c r="A386" s="178"/>
      <c r="B386" s="141"/>
      <c r="C386" s="143"/>
      <c r="D386" s="49" t="s">
        <v>20</v>
      </c>
      <c r="E386" s="62"/>
      <c r="F386" s="40"/>
      <c r="G386" s="23"/>
      <c r="H386" s="23"/>
      <c r="I386" s="91"/>
      <c r="J386" s="72">
        <f>(I369+I370+I372+I373+I377+I378+I380+I381+I382+I383+I384)/11</f>
        <v>104.21212963577996</v>
      </c>
      <c r="K386" s="2"/>
      <c r="L386" s="2"/>
      <c r="M386" s="2"/>
    </row>
    <row r="387" spans="1:13" ht="60" x14ac:dyDescent="0.25">
      <c r="A387" s="176" t="s">
        <v>97</v>
      </c>
      <c r="B387" s="171" t="s">
        <v>89</v>
      </c>
      <c r="C387" s="155" t="s">
        <v>2</v>
      </c>
      <c r="D387" s="51" t="s">
        <v>14</v>
      </c>
      <c r="E387" s="56" t="s">
        <v>137</v>
      </c>
      <c r="F387" s="41" t="s">
        <v>19</v>
      </c>
      <c r="G387" s="23">
        <v>90</v>
      </c>
      <c r="H387" s="23">
        <v>90</v>
      </c>
      <c r="I387" s="100">
        <f t="shared" ref="I387" si="64">H387/G387*100</f>
        <v>100</v>
      </c>
      <c r="J387" s="77">
        <v>100</v>
      </c>
      <c r="K387" s="2"/>
      <c r="L387" s="109" t="s">
        <v>138</v>
      </c>
      <c r="M387" s="115">
        <f>(J387+J388+J390+J391+J392+J393+J395+J396+J398+J400+J401+J403+J399)/13</f>
        <v>107.63833901852497</v>
      </c>
    </row>
    <row r="388" spans="1:13" ht="61.5" customHeight="1" x14ac:dyDescent="0.25">
      <c r="A388" s="177"/>
      <c r="B388" s="172"/>
      <c r="C388" s="155"/>
      <c r="D388" s="109" t="s">
        <v>20</v>
      </c>
      <c r="E388" s="151" t="s">
        <v>58</v>
      </c>
      <c r="F388" s="23" t="s">
        <v>30</v>
      </c>
      <c r="G388" s="23">
        <v>503</v>
      </c>
      <c r="H388" s="23">
        <v>527</v>
      </c>
      <c r="I388" s="100">
        <f t="shared" si="63"/>
        <v>104.77137176938369</v>
      </c>
      <c r="J388" s="110">
        <f>(I388+I389)/2</f>
        <v>100.17901204185009</v>
      </c>
      <c r="K388" s="2"/>
      <c r="L388" s="107"/>
      <c r="M388" s="116"/>
    </row>
    <row r="389" spans="1:13" ht="39.75" customHeight="1" x14ac:dyDescent="0.25">
      <c r="A389" s="177"/>
      <c r="B389" s="172"/>
      <c r="C389" s="155"/>
      <c r="D389" s="108"/>
      <c r="E389" s="152"/>
      <c r="F389" s="23" t="s">
        <v>29</v>
      </c>
      <c r="G389" s="23">
        <v>1858</v>
      </c>
      <c r="H389" s="23">
        <v>1776</v>
      </c>
      <c r="I389" s="100">
        <f t="shared" si="63"/>
        <v>95.586652314316467</v>
      </c>
      <c r="J389" s="111"/>
      <c r="K389" s="2"/>
      <c r="L389" s="108"/>
      <c r="M389" s="116"/>
    </row>
    <row r="390" spans="1:13" ht="51.75" customHeight="1" x14ac:dyDescent="0.25">
      <c r="A390" s="177"/>
      <c r="B390" s="172"/>
      <c r="C390" s="155"/>
      <c r="D390" s="85" t="s">
        <v>14</v>
      </c>
      <c r="E390" s="45" t="s">
        <v>139</v>
      </c>
      <c r="F390" s="23" t="s">
        <v>19</v>
      </c>
      <c r="G390" s="23">
        <v>3</v>
      </c>
      <c r="H390" s="23">
        <v>3</v>
      </c>
      <c r="I390" s="100">
        <f t="shared" si="63"/>
        <v>100</v>
      </c>
      <c r="J390" s="100">
        <f>I390</f>
        <v>100</v>
      </c>
      <c r="K390" s="2"/>
      <c r="L390" s="89" t="s">
        <v>140</v>
      </c>
      <c r="M390" s="116"/>
    </row>
    <row r="391" spans="1:13" ht="46.5" customHeight="1" x14ac:dyDescent="0.25">
      <c r="A391" s="177"/>
      <c r="B391" s="172"/>
      <c r="C391" s="155"/>
      <c r="D391" s="85" t="s">
        <v>14</v>
      </c>
      <c r="E391" s="56" t="s">
        <v>141</v>
      </c>
      <c r="F391" s="41" t="s">
        <v>19</v>
      </c>
      <c r="G391" s="23">
        <v>56</v>
      </c>
      <c r="H391" s="23">
        <v>56</v>
      </c>
      <c r="I391" s="100">
        <f t="shared" si="63"/>
        <v>100</v>
      </c>
      <c r="J391" s="100">
        <f t="shared" ref="J391:J392" si="65">I391</f>
        <v>100</v>
      </c>
      <c r="K391" s="2"/>
      <c r="L391" s="94" t="s">
        <v>142</v>
      </c>
      <c r="M391" s="116"/>
    </row>
    <row r="392" spans="1:13" ht="45" x14ac:dyDescent="0.25">
      <c r="A392" s="177"/>
      <c r="B392" s="172"/>
      <c r="C392" s="155"/>
      <c r="D392" s="53" t="s">
        <v>14</v>
      </c>
      <c r="E392" s="56" t="s">
        <v>143</v>
      </c>
      <c r="F392" s="41" t="s">
        <v>19</v>
      </c>
      <c r="G392" s="23">
        <v>48</v>
      </c>
      <c r="H392" s="23">
        <v>48</v>
      </c>
      <c r="I392" s="100">
        <f t="shared" si="63"/>
        <v>100</v>
      </c>
      <c r="J392" s="100">
        <f t="shared" si="65"/>
        <v>100</v>
      </c>
      <c r="K392" s="2"/>
      <c r="L392" s="94" t="s">
        <v>142</v>
      </c>
      <c r="M392" s="116"/>
    </row>
    <row r="393" spans="1:13" x14ac:dyDescent="0.25">
      <c r="A393" s="177"/>
      <c r="B393" s="172"/>
      <c r="C393" s="155"/>
      <c r="D393" s="119" t="s">
        <v>20</v>
      </c>
      <c r="E393" s="165" t="s">
        <v>60</v>
      </c>
      <c r="F393" s="23" t="s">
        <v>30</v>
      </c>
      <c r="G393" s="23">
        <v>1880</v>
      </c>
      <c r="H393" s="23">
        <v>1803</v>
      </c>
      <c r="I393" s="100">
        <f t="shared" si="63"/>
        <v>95.90425531914893</v>
      </c>
      <c r="J393" s="110">
        <f>(I393+I394)/2</f>
        <v>98.908811156784139</v>
      </c>
      <c r="K393" s="109"/>
      <c r="L393" s="109" t="s">
        <v>146</v>
      </c>
      <c r="M393" s="116"/>
    </row>
    <row r="394" spans="1:13" ht="36" customHeight="1" x14ac:dyDescent="0.25">
      <c r="A394" s="177"/>
      <c r="B394" s="172"/>
      <c r="C394" s="155"/>
      <c r="D394" s="119"/>
      <c r="E394" s="166"/>
      <c r="F394" s="23" t="s">
        <v>29</v>
      </c>
      <c r="G394" s="23">
        <v>3763</v>
      </c>
      <c r="H394" s="23">
        <v>3835</v>
      </c>
      <c r="I394" s="100">
        <f t="shared" si="63"/>
        <v>101.91336699441935</v>
      </c>
      <c r="J394" s="111"/>
      <c r="K394" s="108"/>
      <c r="L394" s="108"/>
      <c r="M394" s="116"/>
    </row>
    <row r="395" spans="1:13" ht="72.75" customHeight="1" x14ac:dyDescent="0.25">
      <c r="A395" s="177"/>
      <c r="B395" s="172"/>
      <c r="C395" s="155"/>
      <c r="D395" s="58" t="s">
        <v>14</v>
      </c>
      <c r="E395" s="46" t="s">
        <v>144</v>
      </c>
      <c r="F395" s="41" t="s">
        <v>145</v>
      </c>
      <c r="G395" s="23">
        <v>130</v>
      </c>
      <c r="H395" s="23">
        <v>130</v>
      </c>
      <c r="I395" s="100">
        <f t="shared" si="63"/>
        <v>100</v>
      </c>
      <c r="J395" s="77">
        <v>100</v>
      </c>
      <c r="K395" s="2"/>
      <c r="L395" s="38" t="s">
        <v>129</v>
      </c>
      <c r="M395" s="116"/>
    </row>
    <row r="396" spans="1:13" ht="67.5" customHeight="1" x14ac:dyDescent="0.25">
      <c r="A396" s="177"/>
      <c r="B396" s="172"/>
      <c r="C396" s="155"/>
      <c r="D396" s="119" t="s">
        <v>20</v>
      </c>
      <c r="E396" s="154" t="s">
        <v>163</v>
      </c>
      <c r="F396" s="23" t="s">
        <v>30</v>
      </c>
      <c r="G396" s="23">
        <v>664</v>
      </c>
      <c r="H396" s="23">
        <v>491</v>
      </c>
      <c r="I396" s="100">
        <f t="shared" si="63"/>
        <v>73.945783132530124</v>
      </c>
      <c r="J396" s="110">
        <f>(I396+I397)/2</f>
        <v>82.324365489167562</v>
      </c>
      <c r="K396" s="109"/>
      <c r="L396" s="109" t="s">
        <v>146</v>
      </c>
      <c r="M396" s="116"/>
    </row>
    <row r="397" spans="1:13" ht="40.5" customHeight="1" x14ac:dyDescent="0.25">
      <c r="A397" s="177"/>
      <c r="B397" s="173"/>
      <c r="C397" s="155"/>
      <c r="D397" s="119"/>
      <c r="E397" s="154"/>
      <c r="F397" s="23" t="s">
        <v>29</v>
      </c>
      <c r="G397" s="23">
        <v>2646</v>
      </c>
      <c r="H397" s="23">
        <v>2400</v>
      </c>
      <c r="I397" s="100">
        <f t="shared" si="63"/>
        <v>90.702947845804999</v>
      </c>
      <c r="J397" s="111"/>
      <c r="K397" s="108"/>
      <c r="L397" s="108"/>
      <c r="M397" s="116"/>
    </row>
    <row r="398" spans="1:13" ht="192.75" customHeight="1" x14ac:dyDescent="0.25">
      <c r="A398" s="177"/>
      <c r="B398" s="11" t="s">
        <v>62</v>
      </c>
      <c r="C398" s="54" t="s">
        <v>2</v>
      </c>
      <c r="D398" s="58" t="s">
        <v>20</v>
      </c>
      <c r="E398" s="56" t="s">
        <v>63</v>
      </c>
      <c r="F398" s="23" t="s">
        <v>29</v>
      </c>
      <c r="G398" s="23">
        <v>440</v>
      </c>
      <c r="H398" s="23">
        <v>941</v>
      </c>
      <c r="I398" s="100">
        <f t="shared" si="63"/>
        <v>213.86363636363637</v>
      </c>
      <c r="J398" s="74">
        <f>I398</f>
        <v>213.86363636363637</v>
      </c>
      <c r="K398" s="38" t="s">
        <v>151</v>
      </c>
      <c r="L398" s="119" t="s">
        <v>146</v>
      </c>
      <c r="M398" s="116"/>
    </row>
    <row r="399" spans="1:13" ht="72.75" customHeight="1" x14ac:dyDescent="0.25">
      <c r="A399" s="177"/>
      <c r="B399" s="203" t="s">
        <v>191</v>
      </c>
      <c r="C399" s="54" t="s">
        <v>2</v>
      </c>
      <c r="D399" s="58" t="s">
        <v>20</v>
      </c>
      <c r="E399" s="79" t="s">
        <v>71</v>
      </c>
      <c r="F399" s="41" t="s">
        <v>161</v>
      </c>
      <c r="G399" s="23">
        <v>139</v>
      </c>
      <c r="H399" s="23">
        <v>140</v>
      </c>
      <c r="I399" s="100">
        <f t="shared" si="63"/>
        <v>100.71942446043165</v>
      </c>
      <c r="J399" s="74">
        <f>I399</f>
        <v>100.71942446043165</v>
      </c>
      <c r="K399" s="38"/>
      <c r="L399" s="119"/>
      <c r="M399" s="116"/>
    </row>
    <row r="400" spans="1:13" ht="211.5" customHeight="1" x14ac:dyDescent="0.25">
      <c r="A400" s="177"/>
      <c r="B400" s="209" t="s">
        <v>188</v>
      </c>
      <c r="C400" s="54" t="s">
        <v>2</v>
      </c>
      <c r="D400" s="58" t="s">
        <v>20</v>
      </c>
      <c r="E400" s="56" t="s">
        <v>65</v>
      </c>
      <c r="F400" s="41" t="s">
        <v>24</v>
      </c>
      <c r="G400" s="23">
        <v>250</v>
      </c>
      <c r="H400" s="23">
        <v>254</v>
      </c>
      <c r="I400" s="100">
        <f t="shared" si="63"/>
        <v>101.6</v>
      </c>
      <c r="J400" s="74">
        <f>I400</f>
        <v>101.6</v>
      </c>
      <c r="K400" s="38"/>
      <c r="L400" s="119"/>
      <c r="M400" s="116"/>
    </row>
    <row r="401" spans="1:13" ht="130.5" customHeight="1" x14ac:dyDescent="0.25">
      <c r="A401" s="177"/>
      <c r="B401" s="174" t="s">
        <v>162</v>
      </c>
      <c r="C401" s="149" t="s">
        <v>2</v>
      </c>
      <c r="D401" s="58" t="s">
        <v>20</v>
      </c>
      <c r="E401" s="5" t="s">
        <v>167</v>
      </c>
      <c r="F401" s="23" t="s">
        <v>37</v>
      </c>
      <c r="G401" s="23">
        <v>4250</v>
      </c>
      <c r="H401" s="23">
        <v>4521</v>
      </c>
      <c r="I401" s="100">
        <f t="shared" si="63"/>
        <v>106.37647058823529</v>
      </c>
      <c r="J401" s="110">
        <f>(I401+I402)/2</f>
        <v>101.76339869281045</v>
      </c>
      <c r="K401" s="2"/>
      <c r="L401" s="119"/>
      <c r="M401" s="116"/>
    </row>
    <row r="402" spans="1:13" ht="30" x14ac:dyDescent="0.25">
      <c r="A402" s="177"/>
      <c r="B402" s="175"/>
      <c r="C402" s="129"/>
      <c r="D402" s="58" t="s">
        <v>20</v>
      </c>
      <c r="E402" s="5" t="s">
        <v>66</v>
      </c>
      <c r="F402" s="23" t="s">
        <v>37</v>
      </c>
      <c r="G402" s="23">
        <v>7650</v>
      </c>
      <c r="H402" s="23">
        <v>7432</v>
      </c>
      <c r="I402" s="100">
        <f t="shared" si="63"/>
        <v>97.150326797385617</v>
      </c>
      <c r="J402" s="111"/>
      <c r="K402" s="2"/>
      <c r="L402" s="119"/>
      <c r="M402" s="116"/>
    </row>
    <row r="403" spans="1:13" ht="30" x14ac:dyDescent="0.25">
      <c r="A403" s="177"/>
      <c r="B403" s="13" t="s">
        <v>67</v>
      </c>
      <c r="C403" s="54" t="s">
        <v>2</v>
      </c>
      <c r="D403" s="58" t="s">
        <v>20</v>
      </c>
      <c r="E403" s="5" t="s">
        <v>67</v>
      </c>
      <c r="F403" s="23" t="s">
        <v>68</v>
      </c>
      <c r="G403" s="23">
        <v>1660</v>
      </c>
      <c r="H403" s="23">
        <v>1659</v>
      </c>
      <c r="I403" s="100">
        <f t="shared" si="63"/>
        <v>99.939759036144579</v>
      </c>
      <c r="J403" s="74">
        <f>I403</f>
        <v>99.939759036144579</v>
      </c>
      <c r="K403" s="2"/>
      <c r="L403" s="38" t="s">
        <v>150</v>
      </c>
      <c r="M403" s="117"/>
    </row>
    <row r="404" spans="1:13" ht="30" x14ac:dyDescent="0.25">
      <c r="A404" s="177"/>
      <c r="B404" s="140" t="s">
        <v>102</v>
      </c>
      <c r="C404" s="142" t="s">
        <v>2</v>
      </c>
      <c r="D404" s="49" t="s">
        <v>14</v>
      </c>
      <c r="E404" s="62"/>
      <c r="F404" s="40"/>
      <c r="G404" s="23"/>
      <c r="H404" s="23"/>
      <c r="I404" s="91"/>
      <c r="J404" s="74">
        <v>100</v>
      </c>
      <c r="K404" s="2"/>
      <c r="L404" s="2"/>
      <c r="M404" s="2"/>
    </row>
    <row r="405" spans="1:13" ht="30" x14ac:dyDescent="0.25">
      <c r="A405" s="178"/>
      <c r="B405" s="141"/>
      <c r="C405" s="143"/>
      <c r="D405" s="49" t="s">
        <v>20</v>
      </c>
      <c r="E405" s="62"/>
      <c r="F405" s="40"/>
      <c r="G405" s="23"/>
      <c r="H405" s="23"/>
      <c r="I405" s="91"/>
      <c r="J405" s="74">
        <f>(I388+I389+I393+I394+I396+I397+I398+I400+I401+I402+I403+I399)/12</f>
        <v>106.87283288511975</v>
      </c>
      <c r="K405" s="2"/>
      <c r="L405" s="2"/>
      <c r="M405" s="2"/>
    </row>
    <row r="406" spans="1:13" ht="126" x14ac:dyDescent="0.25">
      <c r="A406" s="176" t="s">
        <v>98</v>
      </c>
      <c r="B406" s="156" t="s">
        <v>89</v>
      </c>
      <c r="C406" s="155" t="s">
        <v>2</v>
      </c>
      <c r="D406" s="58" t="s">
        <v>14</v>
      </c>
      <c r="E406" s="6" t="s">
        <v>134</v>
      </c>
      <c r="F406" s="23" t="s">
        <v>19</v>
      </c>
      <c r="G406" s="196">
        <v>35</v>
      </c>
      <c r="H406" s="23">
        <v>35</v>
      </c>
      <c r="I406" s="100">
        <f t="shared" ref="I406" si="66">H406/G406*100</f>
        <v>100</v>
      </c>
      <c r="J406" s="113">
        <v>100</v>
      </c>
      <c r="K406" s="2"/>
      <c r="L406" s="3" t="s">
        <v>135</v>
      </c>
      <c r="M406" s="120">
        <f>(J406+J408+J410+J411+J413+J414+J416+J417+J418+J420)/10</f>
        <v>107.39806811092826</v>
      </c>
    </row>
    <row r="407" spans="1:13" ht="110.25" x14ac:dyDescent="0.25">
      <c r="A407" s="177"/>
      <c r="B407" s="156"/>
      <c r="C407" s="155"/>
      <c r="D407" s="41" t="s">
        <v>14</v>
      </c>
      <c r="E407" s="64" t="s">
        <v>136</v>
      </c>
      <c r="F407" s="23" t="s">
        <v>19</v>
      </c>
      <c r="G407" s="23">
        <v>5.2</v>
      </c>
      <c r="H407" s="23">
        <v>5.2</v>
      </c>
      <c r="I407" s="100">
        <v>100</v>
      </c>
      <c r="J407" s="114"/>
      <c r="K407" s="36"/>
      <c r="L407" s="35" t="s">
        <v>135</v>
      </c>
      <c r="M407" s="121"/>
    </row>
    <row r="408" spans="1:13" x14ac:dyDescent="0.25">
      <c r="A408" s="177"/>
      <c r="B408" s="156"/>
      <c r="C408" s="155"/>
      <c r="D408" s="119" t="s">
        <v>20</v>
      </c>
      <c r="E408" s="154" t="s">
        <v>53</v>
      </c>
      <c r="F408" s="41" t="s">
        <v>157</v>
      </c>
      <c r="G408" s="23">
        <v>863</v>
      </c>
      <c r="H408" s="23">
        <v>984</v>
      </c>
      <c r="I408" s="100">
        <f t="shared" si="63"/>
        <v>114.02085747392816</v>
      </c>
      <c r="J408" s="112">
        <f>(I408+I409)/2</f>
        <v>108.47563020216555</v>
      </c>
      <c r="K408" s="109"/>
      <c r="L408" s="109" t="s">
        <v>138</v>
      </c>
      <c r="M408" s="121"/>
    </row>
    <row r="409" spans="1:13" ht="19.5" customHeight="1" x14ac:dyDescent="0.25">
      <c r="A409" s="177"/>
      <c r="B409" s="156"/>
      <c r="C409" s="155"/>
      <c r="D409" s="119"/>
      <c r="E409" s="154"/>
      <c r="F409" s="41" t="s">
        <v>29</v>
      </c>
      <c r="G409" s="23">
        <v>8190</v>
      </c>
      <c r="H409" s="23">
        <v>8430</v>
      </c>
      <c r="I409" s="100">
        <f t="shared" si="63"/>
        <v>102.93040293040292</v>
      </c>
      <c r="J409" s="112"/>
      <c r="K409" s="107"/>
      <c r="L409" s="107"/>
      <c r="M409" s="121"/>
    </row>
    <row r="410" spans="1:13" ht="65.25" customHeight="1" x14ac:dyDescent="0.25">
      <c r="A410" s="177"/>
      <c r="B410" s="156"/>
      <c r="C410" s="155"/>
      <c r="D410" s="51" t="s">
        <v>14</v>
      </c>
      <c r="E410" s="45" t="s">
        <v>137</v>
      </c>
      <c r="F410" s="41" t="s">
        <v>19</v>
      </c>
      <c r="G410" s="23">
        <v>90</v>
      </c>
      <c r="H410" s="23">
        <v>90</v>
      </c>
      <c r="I410" s="100">
        <f t="shared" si="63"/>
        <v>100</v>
      </c>
      <c r="J410" s="77">
        <v>100</v>
      </c>
      <c r="K410" s="2"/>
      <c r="L410" s="107"/>
      <c r="M410" s="121"/>
    </row>
    <row r="411" spans="1:13" ht="62.25" customHeight="1" x14ac:dyDescent="0.25">
      <c r="A411" s="177"/>
      <c r="B411" s="156"/>
      <c r="C411" s="155"/>
      <c r="D411" s="109" t="s">
        <v>20</v>
      </c>
      <c r="E411" s="154" t="s">
        <v>58</v>
      </c>
      <c r="F411" s="23" t="s">
        <v>30</v>
      </c>
      <c r="G411" s="23">
        <v>288</v>
      </c>
      <c r="H411" s="23">
        <v>328</v>
      </c>
      <c r="I411" s="100">
        <f t="shared" si="63"/>
        <v>113.88888888888889</v>
      </c>
      <c r="J411" s="110">
        <f>(I411+I412)/2</f>
        <v>116.16858237547893</v>
      </c>
      <c r="K411" s="109"/>
      <c r="L411" s="107"/>
      <c r="M411" s="121"/>
    </row>
    <row r="412" spans="1:13" ht="27" customHeight="1" x14ac:dyDescent="0.25">
      <c r="A412" s="177"/>
      <c r="B412" s="156"/>
      <c r="C412" s="155"/>
      <c r="D412" s="108"/>
      <c r="E412" s="154"/>
      <c r="F412" s="23" t="s">
        <v>29</v>
      </c>
      <c r="G412" s="23">
        <v>580</v>
      </c>
      <c r="H412" s="23">
        <v>687</v>
      </c>
      <c r="I412" s="100">
        <f t="shared" si="63"/>
        <v>118.44827586206897</v>
      </c>
      <c r="J412" s="111"/>
      <c r="K412" s="108"/>
      <c r="L412" s="108"/>
      <c r="M412" s="121"/>
    </row>
    <row r="413" spans="1:13" ht="27" customHeight="1" x14ac:dyDescent="0.25">
      <c r="A413" s="177"/>
      <c r="B413" s="156"/>
      <c r="C413" s="155"/>
      <c r="D413" s="58" t="s">
        <v>14</v>
      </c>
      <c r="E413" s="46" t="s">
        <v>144</v>
      </c>
      <c r="F413" s="41" t="s">
        <v>145</v>
      </c>
      <c r="G413" s="23">
        <v>130</v>
      </c>
      <c r="H413" s="23">
        <v>130</v>
      </c>
      <c r="I413" s="100">
        <f t="shared" ref="I413" si="67">H413/G413*100</f>
        <v>100</v>
      </c>
      <c r="J413" s="77">
        <v>100</v>
      </c>
      <c r="K413" s="2"/>
      <c r="L413" s="38" t="s">
        <v>129</v>
      </c>
      <c r="M413" s="121"/>
    </row>
    <row r="414" spans="1:13" ht="67.5" customHeight="1" x14ac:dyDescent="0.25">
      <c r="A414" s="177"/>
      <c r="B414" s="156"/>
      <c r="C414" s="155"/>
      <c r="D414" s="119" t="s">
        <v>20</v>
      </c>
      <c r="E414" s="151" t="s">
        <v>163</v>
      </c>
      <c r="F414" s="23" t="s">
        <v>30</v>
      </c>
      <c r="G414" s="23">
        <v>1650</v>
      </c>
      <c r="H414" s="23">
        <v>1655</v>
      </c>
      <c r="I414" s="100">
        <f t="shared" si="63"/>
        <v>100.3030303030303</v>
      </c>
      <c r="J414" s="110">
        <f>(I414+I415)/2</f>
        <v>100.7678479712378</v>
      </c>
      <c r="K414" s="109"/>
      <c r="L414" s="109" t="s">
        <v>146</v>
      </c>
      <c r="M414" s="121"/>
    </row>
    <row r="415" spans="1:13" ht="33.75" customHeight="1" x14ac:dyDescent="0.25">
      <c r="A415" s="177"/>
      <c r="B415" s="156"/>
      <c r="C415" s="155"/>
      <c r="D415" s="119"/>
      <c r="E415" s="152"/>
      <c r="F415" s="23" t="s">
        <v>29</v>
      </c>
      <c r="G415" s="23">
        <v>649</v>
      </c>
      <c r="H415" s="23">
        <v>657</v>
      </c>
      <c r="I415" s="100">
        <f t="shared" si="63"/>
        <v>101.2326656394453</v>
      </c>
      <c r="J415" s="111"/>
      <c r="K415" s="107"/>
      <c r="L415" s="107"/>
      <c r="M415" s="121"/>
    </row>
    <row r="416" spans="1:13" ht="25.5" customHeight="1" x14ac:dyDescent="0.25">
      <c r="A416" s="177"/>
      <c r="B416" s="11" t="s">
        <v>62</v>
      </c>
      <c r="C416" s="54" t="s">
        <v>2</v>
      </c>
      <c r="D416" s="58" t="s">
        <v>20</v>
      </c>
      <c r="E416" s="56" t="s">
        <v>63</v>
      </c>
      <c r="F416" s="23" t="s">
        <v>29</v>
      </c>
      <c r="G416" s="23">
        <v>800</v>
      </c>
      <c r="H416" s="23">
        <v>971</v>
      </c>
      <c r="I416" s="100">
        <f t="shared" si="63"/>
        <v>121.37500000000001</v>
      </c>
      <c r="J416" s="72">
        <f>I416</f>
        <v>121.37500000000001</v>
      </c>
      <c r="K416" s="108"/>
      <c r="L416" s="107"/>
      <c r="M416" s="121"/>
    </row>
    <row r="417" spans="1:13" ht="110.25" x14ac:dyDescent="0.25">
      <c r="A417" s="177"/>
      <c r="B417" s="12" t="s">
        <v>64</v>
      </c>
      <c r="C417" s="54" t="s">
        <v>2</v>
      </c>
      <c r="D417" s="58" t="s">
        <v>20</v>
      </c>
      <c r="E417" s="56" t="s">
        <v>65</v>
      </c>
      <c r="F417" s="41" t="s">
        <v>24</v>
      </c>
      <c r="G417" s="23">
        <v>257</v>
      </c>
      <c r="H417" s="23">
        <v>320</v>
      </c>
      <c r="I417" s="100">
        <f t="shared" si="63"/>
        <v>124.5136186770428</v>
      </c>
      <c r="J417" s="72">
        <f>I417</f>
        <v>124.5136186770428</v>
      </c>
      <c r="K417" s="2"/>
      <c r="L417" s="107"/>
      <c r="M417" s="121"/>
    </row>
    <row r="418" spans="1:13" ht="30" x14ac:dyDescent="0.25">
      <c r="A418" s="177"/>
      <c r="B418" s="174" t="s">
        <v>162</v>
      </c>
      <c r="C418" s="149" t="s">
        <v>2</v>
      </c>
      <c r="D418" s="58" t="s">
        <v>20</v>
      </c>
      <c r="E418" s="5" t="s">
        <v>167</v>
      </c>
      <c r="F418" s="23" t="s">
        <v>37</v>
      </c>
      <c r="G418" s="23">
        <v>3400</v>
      </c>
      <c r="H418" s="23">
        <v>3567</v>
      </c>
      <c r="I418" s="100">
        <f t="shared" si="63"/>
        <v>104.91176470588235</v>
      </c>
      <c r="J418" s="110">
        <f>(I418+I419)/2</f>
        <v>102.68000188335739</v>
      </c>
      <c r="K418" s="2"/>
      <c r="L418" s="107"/>
      <c r="M418" s="121"/>
    </row>
    <row r="419" spans="1:13" ht="30" x14ac:dyDescent="0.25">
      <c r="A419" s="177"/>
      <c r="B419" s="175"/>
      <c r="C419" s="129"/>
      <c r="D419" s="58" t="s">
        <v>20</v>
      </c>
      <c r="E419" s="5" t="s">
        <v>66</v>
      </c>
      <c r="F419" s="23" t="s">
        <v>37</v>
      </c>
      <c r="G419" s="23">
        <v>4685</v>
      </c>
      <c r="H419" s="23">
        <v>4706</v>
      </c>
      <c r="I419" s="100">
        <f t="shared" si="63"/>
        <v>100.44823906083245</v>
      </c>
      <c r="J419" s="111"/>
      <c r="K419" s="2"/>
      <c r="L419" s="107"/>
      <c r="M419" s="121"/>
    </row>
    <row r="420" spans="1:13" ht="30" x14ac:dyDescent="0.25">
      <c r="A420" s="177"/>
      <c r="B420" s="13" t="s">
        <v>67</v>
      </c>
      <c r="C420" s="54" t="s">
        <v>2</v>
      </c>
      <c r="D420" s="58" t="s">
        <v>20</v>
      </c>
      <c r="E420" s="5" t="s">
        <v>67</v>
      </c>
      <c r="F420" s="23" t="s">
        <v>68</v>
      </c>
      <c r="G420" s="23">
        <v>596</v>
      </c>
      <c r="H420" s="23">
        <v>596</v>
      </c>
      <c r="I420" s="100">
        <f t="shared" si="63"/>
        <v>100</v>
      </c>
      <c r="J420" s="72">
        <f>I420</f>
        <v>100</v>
      </c>
      <c r="K420" s="38"/>
      <c r="L420" s="108"/>
      <c r="M420" s="122"/>
    </row>
    <row r="421" spans="1:13" ht="30" x14ac:dyDescent="0.25">
      <c r="A421" s="177"/>
      <c r="B421" s="140" t="s">
        <v>102</v>
      </c>
      <c r="C421" s="142" t="s">
        <v>2</v>
      </c>
      <c r="D421" s="49" t="s">
        <v>14</v>
      </c>
      <c r="E421" s="62"/>
      <c r="F421" s="23"/>
      <c r="G421" s="23"/>
      <c r="H421" s="23"/>
      <c r="I421" s="100"/>
      <c r="J421" s="72">
        <v>100</v>
      </c>
      <c r="K421" s="2"/>
      <c r="L421" s="2"/>
      <c r="M421" s="2"/>
    </row>
    <row r="422" spans="1:13" ht="30" x14ac:dyDescent="0.25">
      <c r="A422" s="178"/>
      <c r="B422" s="141"/>
      <c r="C422" s="143"/>
      <c r="D422" s="49" t="s">
        <v>20</v>
      </c>
      <c r="E422" s="62"/>
      <c r="F422" s="23"/>
      <c r="G422" s="23"/>
      <c r="H422" s="23"/>
      <c r="I422" s="100"/>
      <c r="J422" s="72">
        <f>(I408+I409+I411+I412+I414+I415+I416+I417+I418+I419+I420)/11</f>
        <v>109.27934032195654</v>
      </c>
      <c r="K422" s="2"/>
      <c r="L422" s="2"/>
      <c r="M422" s="2"/>
    </row>
    <row r="423" spans="1:13" ht="126" x14ac:dyDescent="0.25">
      <c r="A423" s="109" t="s">
        <v>99</v>
      </c>
      <c r="B423" s="109" t="s">
        <v>187</v>
      </c>
      <c r="C423" s="149" t="s">
        <v>2</v>
      </c>
      <c r="D423" s="58" t="s">
        <v>14</v>
      </c>
      <c r="E423" s="6" t="s">
        <v>134</v>
      </c>
      <c r="F423" s="23" t="s">
        <v>19</v>
      </c>
      <c r="G423" s="196">
        <v>35</v>
      </c>
      <c r="H423" s="23">
        <v>35</v>
      </c>
      <c r="I423" s="100">
        <f t="shared" ref="I423" si="68">H423/G423*100</f>
        <v>100</v>
      </c>
      <c r="J423" s="113">
        <v>100</v>
      </c>
      <c r="K423" s="2"/>
      <c r="L423" s="3" t="s">
        <v>135</v>
      </c>
      <c r="M423" s="120">
        <f>(J423+J425+J427+J428+J430+J431+J432+J433+J435+J436+J439+J440+J441+J443+J438)/15</f>
        <v>101.18179330159866</v>
      </c>
    </row>
    <row r="424" spans="1:13" ht="126" customHeight="1" x14ac:dyDescent="0.25">
      <c r="A424" s="107"/>
      <c r="B424" s="107"/>
      <c r="C424" s="128"/>
      <c r="D424" s="41" t="s">
        <v>14</v>
      </c>
      <c r="E424" s="64" t="s">
        <v>136</v>
      </c>
      <c r="F424" s="23" t="s">
        <v>19</v>
      </c>
      <c r="G424" s="23">
        <v>5.2</v>
      </c>
      <c r="H424" s="23">
        <v>5.2</v>
      </c>
      <c r="I424" s="100">
        <v>100</v>
      </c>
      <c r="J424" s="114"/>
      <c r="K424" s="36"/>
      <c r="L424" s="35" t="s">
        <v>135</v>
      </c>
      <c r="M424" s="121"/>
    </row>
    <row r="425" spans="1:13" x14ac:dyDescent="0.25">
      <c r="A425" s="107"/>
      <c r="B425" s="107"/>
      <c r="C425" s="128"/>
      <c r="D425" s="119" t="s">
        <v>20</v>
      </c>
      <c r="E425" s="154" t="s">
        <v>53</v>
      </c>
      <c r="F425" s="41" t="s">
        <v>157</v>
      </c>
      <c r="G425" s="23">
        <v>1470</v>
      </c>
      <c r="H425" s="23">
        <v>1245</v>
      </c>
      <c r="I425" s="100">
        <f t="shared" si="63"/>
        <v>84.693877551020407</v>
      </c>
      <c r="J425" s="110">
        <f>(I425+I426)/2</f>
        <v>89.569160997732425</v>
      </c>
      <c r="K425" s="109"/>
      <c r="L425" s="109" t="s">
        <v>138</v>
      </c>
      <c r="M425" s="121"/>
    </row>
    <row r="426" spans="1:13" ht="22.5" customHeight="1" x14ac:dyDescent="0.25">
      <c r="A426" s="107"/>
      <c r="B426" s="107"/>
      <c r="C426" s="128"/>
      <c r="D426" s="119"/>
      <c r="E426" s="154"/>
      <c r="F426" s="41" t="s">
        <v>29</v>
      </c>
      <c r="G426" s="23">
        <v>8190</v>
      </c>
      <c r="H426" s="23">
        <v>7735</v>
      </c>
      <c r="I426" s="100">
        <f t="shared" si="63"/>
        <v>94.444444444444443</v>
      </c>
      <c r="J426" s="118"/>
      <c r="K426" s="107"/>
      <c r="L426" s="107"/>
      <c r="M426" s="121"/>
    </row>
    <row r="427" spans="1:13" ht="59.25" customHeight="1" x14ac:dyDescent="0.25">
      <c r="A427" s="107"/>
      <c r="B427" s="107"/>
      <c r="C427" s="128"/>
      <c r="D427" s="51" t="s">
        <v>14</v>
      </c>
      <c r="E427" s="45" t="s">
        <v>137</v>
      </c>
      <c r="F427" s="41" t="s">
        <v>19</v>
      </c>
      <c r="G427" s="23">
        <v>90</v>
      </c>
      <c r="H427" s="23">
        <v>90</v>
      </c>
      <c r="I427" s="100">
        <f t="shared" ref="I427" si="69">H427/G427*100</f>
        <v>100</v>
      </c>
      <c r="J427" s="72">
        <v>100</v>
      </c>
      <c r="K427" s="2"/>
      <c r="L427" s="107"/>
      <c r="M427" s="121"/>
    </row>
    <row r="428" spans="1:13" ht="56.25" customHeight="1" x14ac:dyDescent="0.25">
      <c r="A428" s="107"/>
      <c r="B428" s="107"/>
      <c r="C428" s="128"/>
      <c r="D428" s="119" t="s">
        <v>20</v>
      </c>
      <c r="E428" s="154" t="s">
        <v>58</v>
      </c>
      <c r="F428" s="23" t="s">
        <v>30</v>
      </c>
      <c r="G428" s="23">
        <v>490</v>
      </c>
      <c r="H428" s="23">
        <v>439</v>
      </c>
      <c r="I428" s="100">
        <f t="shared" si="63"/>
        <v>89.591836734693871</v>
      </c>
      <c r="J428" s="110">
        <f>(I428+I429)/2</f>
        <v>94.150757077024352</v>
      </c>
      <c r="K428" s="109"/>
      <c r="L428" s="107"/>
      <c r="M428" s="121"/>
    </row>
    <row r="429" spans="1:13" ht="29.25" customHeight="1" x14ac:dyDescent="0.25">
      <c r="A429" s="107"/>
      <c r="B429" s="107"/>
      <c r="C429" s="128"/>
      <c r="D429" s="119"/>
      <c r="E429" s="154"/>
      <c r="F429" s="23" t="s">
        <v>29</v>
      </c>
      <c r="G429" s="23">
        <v>2170</v>
      </c>
      <c r="H429" s="23">
        <v>2142</v>
      </c>
      <c r="I429" s="100">
        <f t="shared" si="63"/>
        <v>98.709677419354833</v>
      </c>
      <c r="J429" s="111"/>
      <c r="K429" s="108"/>
      <c r="L429" s="108"/>
      <c r="M429" s="121"/>
    </row>
    <row r="430" spans="1:13" ht="29.25" customHeight="1" x14ac:dyDescent="0.25">
      <c r="A430" s="107"/>
      <c r="B430" s="107"/>
      <c r="C430" s="128"/>
      <c r="D430" s="85" t="s">
        <v>14</v>
      </c>
      <c r="E430" s="45" t="s">
        <v>139</v>
      </c>
      <c r="F430" s="23" t="s">
        <v>19</v>
      </c>
      <c r="G430" s="23">
        <v>3</v>
      </c>
      <c r="H430" s="23">
        <v>3</v>
      </c>
      <c r="I430" s="100">
        <f t="shared" ref="I430" si="70">H430/G430*100</f>
        <v>100</v>
      </c>
      <c r="J430" s="77">
        <v>100</v>
      </c>
      <c r="K430" s="2"/>
      <c r="L430" s="95" t="s">
        <v>140</v>
      </c>
      <c r="M430" s="121"/>
    </row>
    <row r="431" spans="1:13" ht="46.5" customHeight="1" x14ac:dyDescent="0.25">
      <c r="A431" s="107"/>
      <c r="B431" s="107"/>
      <c r="C431" s="128"/>
      <c r="D431" s="85" t="s">
        <v>14</v>
      </c>
      <c r="E431" s="86" t="s">
        <v>141</v>
      </c>
      <c r="F431" s="41" t="s">
        <v>19</v>
      </c>
      <c r="G431" s="23">
        <v>56</v>
      </c>
      <c r="H431" s="23">
        <v>56</v>
      </c>
      <c r="I431" s="100">
        <f t="shared" ref="I431:I432" si="71">H431/G431*100</f>
        <v>100</v>
      </c>
      <c r="J431" s="72">
        <v>100</v>
      </c>
      <c r="K431" s="2"/>
      <c r="L431" s="8" t="s">
        <v>142</v>
      </c>
      <c r="M431" s="121"/>
    </row>
    <row r="432" spans="1:13" ht="45" x14ac:dyDescent="0.25">
      <c r="A432" s="107"/>
      <c r="B432" s="107"/>
      <c r="C432" s="128"/>
      <c r="D432" s="53" t="s">
        <v>14</v>
      </c>
      <c r="E432" s="86" t="s">
        <v>143</v>
      </c>
      <c r="F432" s="41" t="s">
        <v>19</v>
      </c>
      <c r="G432" s="23">
        <v>48</v>
      </c>
      <c r="H432" s="23">
        <v>48</v>
      </c>
      <c r="I432" s="100">
        <f t="shared" si="71"/>
        <v>100</v>
      </c>
      <c r="J432" s="72">
        <v>100</v>
      </c>
      <c r="K432" s="2"/>
      <c r="L432" s="8" t="s">
        <v>142</v>
      </c>
      <c r="M432" s="121"/>
    </row>
    <row r="433" spans="1:13" x14ac:dyDescent="0.25">
      <c r="A433" s="107"/>
      <c r="B433" s="107"/>
      <c r="C433" s="128"/>
      <c r="D433" s="119" t="s">
        <v>20</v>
      </c>
      <c r="E433" s="165" t="s">
        <v>60</v>
      </c>
      <c r="F433" s="23" t="s">
        <v>30</v>
      </c>
      <c r="G433" s="23">
        <v>2885</v>
      </c>
      <c r="H433" s="23">
        <v>2456</v>
      </c>
      <c r="I433" s="100">
        <f t="shared" si="63"/>
        <v>85.129982668977462</v>
      </c>
      <c r="J433" s="110">
        <f>(I433+I434)/2</f>
        <v>95.047921191720263</v>
      </c>
      <c r="K433" s="2"/>
      <c r="L433" s="109" t="s">
        <v>146</v>
      </c>
      <c r="M433" s="121"/>
    </row>
    <row r="434" spans="1:13" ht="30.75" customHeight="1" x14ac:dyDescent="0.25">
      <c r="A434" s="107"/>
      <c r="B434" s="107"/>
      <c r="C434" s="128"/>
      <c r="D434" s="119"/>
      <c r="E434" s="166"/>
      <c r="F434" s="23" t="s">
        <v>29</v>
      </c>
      <c r="G434" s="23">
        <v>8055</v>
      </c>
      <c r="H434" s="23">
        <v>8455</v>
      </c>
      <c r="I434" s="100">
        <f t="shared" si="63"/>
        <v>104.96585971446306</v>
      </c>
      <c r="J434" s="111"/>
      <c r="K434" s="2"/>
      <c r="L434" s="108"/>
      <c r="M434" s="121"/>
    </row>
    <row r="435" spans="1:13" ht="84.75" customHeight="1" x14ac:dyDescent="0.25">
      <c r="A435" s="107"/>
      <c r="B435" s="107"/>
      <c r="C435" s="128"/>
      <c r="D435" s="58" t="s">
        <v>14</v>
      </c>
      <c r="E435" s="46" t="s">
        <v>144</v>
      </c>
      <c r="F435" s="41" t="s">
        <v>145</v>
      </c>
      <c r="G435" s="23">
        <v>130</v>
      </c>
      <c r="H435" s="23">
        <v>130</v>
      </c>
      <c r="I435" s="100">
        <f t="shared" si="63"/>
        <v>100</v>
      </c>
      <c r="J435" s="77">
        <v>100</v>
      </c>
      <c r="K435" s="2"/>
      <c r="L435" s="3" t="s">
        <v>129</v>
      </c>
      <c r="M435" s="121"/>
    </row>
    <row r="436" spans="1:13" ht="67.5" customHeight="1" x14ac:dyDescent="0.25">
      <c r="A436" s="107"/>
      <c r="B436" s="107"/>
      <c r="C436" s="128"/>
      <c r="D436" s="119" t="s">
        <v>20</v>
      </c>
      <c r="E436" s="154" t="s">
        <v>163</v>
      </c>
      <c r="F436" s="23" t="s">
        <v>30</v>
      </c>
      <c r="G436" s="23">
        <v>2713</v>
      </c>
      <c r="H436" s="23">
        <v>2692</v>
      </c>
      <c r="I436" s="100">
        <f t="shared" si="63"/>
        <v>99.225949133800214</v>
      </c>
      <c r="J436" s="110">
        <f>(I436+I437)/2</f>
        <v>99.454663221253668</v>
      </c>
      <c r="K436" s="109"/>
      <c r="L436" s="119" t="s">
        <v>146</v>
      </c>
      <c r="M436" s="121"/>
    </row>
    <row r="437" spans="1:13" ht="29.25" customHeight="1" x14ac:dyDescent="0.25">
      <c r="A437" s="107"/>
      <c r="B437" s="107"/>
      <c r="C437" s="128"/>
      <c r="D437" s="119"/>
      <c r="E437" s="154"/>
      <c r="F437" s="23" t="s">
        <v>29</v>
      </c>
      <c r="G437" s="23">
        <v>1895</v>
      </c>
      <c r="H437" s="23">
        <v>1889</v>
      </c>
      <c r="I437" s="100">
        <f t="shared" si="63"/>
        <v>99.683377308707122</v>
      </c>
      <c r="J437" s="111"/>
      <c r="K437" s="108"/>
      <c r="L437" s="119"/>
      <c r="M437" s="121"/>
    </row>
    <row r="438" spans="1:13" ht="32.25" customHeight="1" x14ac:dyDescent="0.25">
      <c r="A438" s="107"/>
      <c r="B438" s="108"/>
      <c r="C438" s="129"/>
      <c r="D438" s="58" t="s">
        <v>20</v>
      </c>
      <c r="E438" s="56" t="s">
        <v>76</v>
      </c>
      <c r="F438" s="23" t="s">
        <v>29</v>
      </c>
      <c r="G438" s="23">
        <v>3525</v>
      </c>
      <c r="H438" s="23">
        <v>3517</v>
      </c>
      <c r="I438" s="100">
        <f t="shared" si="63"/>
        <v>99.77304964539006</v>
      </c>
      <c r="J438" s="72">
        <f t="shared" ref="J438" si="72">I438</f>
        <v>99.77304964539006</v>
      </c>
      <c r="K438" s="53"/>
      <c r="L438" s="119"/>
      <c r="M438" s="121"/>
    </row>
    <row r="439" spans="1:13" ht="211.5" customHeight="1" x14ac:dyDescent="0.25">
      <c r="A439" s="107"/>
      <c r="B439" s="11" t="s">
        <v>62</v>
      </c>
      <c r="C439" s="54" t="s">
        <v>2</v>
      </c>
      <c r="D439" s="58" t="s">
        <v>20</v>
      </c>
      <c r="E439" s="56" t="s">
        <v>63</v>
      </c>
      <c r="F439" s="23" t="s">
        <v>29</v>
      </c>
      <c r="G439" s="23">
        <v>900</v>
      </c>
      <c r="H439" s="23">
        <v>1120</v>
      </c>
      <c r="I439" s="100">
        <f t="shared" si="63"/>
        <v>124.44444444444444</v>
      </c>
      <c r="J439" s="72">
        <f>I439</f>
        <v>124.44444444444444</v>
      </c>
      <c r="K439" s="38"/>
      <c r="L439" s="119"/>
      <c r="M439" s="121"/>
    </row>
    <row r="440" spans="1:13" ht="110.25" x14ac:dyDescent="0.25">
      <c r="A440" s="107"/>
      <c r="B440" s="12" t="s">
        <v>64</v>
      </c>
      <c r="C440" s="54" t="s">
        <v>2</v>
      </c>
      <c r="D440" s="58" t="s">
        <v>20</v>
      </c>
      <c r="E440" s="56" t="s">
        <v>65</v>
      </c>
      <c r="F440" s="41" t="s">
        <v>24</v>
      </c>
      <c r="G440" s="23">
        <v>310</v>
      </c>
      <c r="H440" s="23">
        <v>277</v>
      </c>
      <c r="I440" s="100">
        <f t="shared" si="63"/>
        <v>89.354838709677423</v>
      </c>
      <c r="J440" s="72">
        <f>I440</f>
        <v>89.354838709677423</v>
      </c>
      <c r="K440" s="38" t="s">
        <v>192</v>
      </c>
      <c r="L440" s="119"/>
      <c r="M440" s="121"/>
    </row>
    <row r="441" spans="1:13" ht="30" x14ac:dyDescent="0.25">
      <c r="A441" s="107"/>
      <c r="B441" s="147" t="s">
        <v>162</v>
      </c>
      <c r="C441" s="149" t="s">
        <v>2</v>
      </c>
      <c r="D441" s="58" t="s">
        <v>20</v>
      </c>
      <c r="E441" s="5" t="s">
        <v>167</v>
      </c>
      <c r="F441" s="23" t="s">
        <v>37</v>
      </c>
      <c r="G441" s="23">
        <v>3400</v>
      </c>
      <c r="H441" s="23">
        <v>3982</v>
      </c>
      <c r="I441" s="100">
        <f t="shared" si="63"/>
        <v>117.11764705882352</v>
      </c>
      <c r="J441" s="110">
        <f>(I441+I442)/2</f>
        <v>109.36764705882352</v>
      </c>
      <c r="K441" s="2"/>
      <c r="L441" s="119"/>
      <c r="M441" s="121"/>
    </row>
    <row r="442" spans="1:13" ht="30" x14ac:dyDescent="0.25">
      <c r="A442" s="107"/>
      <c r="B442" s="148"/>
      <c r="C442" s="129"/>
      <c r="D442" s="58" t="s">
        <v>20</v>
      </c>
      <c r="E442" s="5" t="s">
        <v>66</v>
      </c>
      <c r="F442" s="23" t="s">
        <v>37</v>
      </c>
      <c r="G442" s="23">
        <v>3400</v>
      </c>
      <c r="H442" s="23">
        <v>3455</v>
      </c>
      <c r="I442" s="100">
        <f t="shared" si="63"/>
        <v>101.61764705882352</v>
      </c>
      <c r="J442" s="111"/>
      <c r="K442" s="2"/>
      <c r="L442" s="119"/>
      <c r="M442" s="121"/>
    </row>
    <row r="443" spans="1:13" ht="30" x14ac:dyDescent="0.25">
      <c r="A443" s="107"/>
      <c r="B443" s="13" t="s">
        <v>67</v>
      </c>
      <c r="C443" s="54" t="s">
        <v>2</v>
      </c>
      <c r="D443" s="58" t="s">
        <v>20</v>
      </c>
      <c r="E443" s="5" t="s">
        <v>67</v>
      </c>
      <c r="F443" s="23" t="s">
        <v>68</v>
      </c>
      <c r="G443" s="23">
        <v>489</v>
      </c>
      <c r="H443" s="23">
        <v>570</v>
      </c>
      <c r="I443" s="100">
        <f t="shared" si="63"/>
        <v>116.56441717791411</v>
      </c>
      <c r="J443" s="72">
        <f>I443</f>
        <v>116.56441717791411</v>
      </c>
      <c r="K443" s="2"/>
      <c r="L443" s="38" t="s">
        <v>150</v>
      </c>
      <c r="M443" s="122"/>
    </row>
    <row r="444" spans="1:13" ht="30" x14ac:dyDescent="0.25">
      <c r="A444" s="107"/>
      <c r="B444" s="140" t="s">
        <v>102</v>
      </c>
      <c r="C444" s="142" t="s">
        <v>2</v>
      </c>
      <c r="D444" s="49" t="s">
        <v>14</v>
      </c>
      <c r="E444" s="62"/>
      <c r="F444" s="23"/>
      <c r="G444" s="23"/>
      <c r="H444" s="23"/>
      <c r="I444" s="100"/>
      <c r="J444" s="72">
        <v>100</v>
      </c>
      <c r="K444" s="2"/>
      <c r="L444" s="2"/>
      <c r="M444" s="2"/>
    </row>
    <row r="445" spans="1:13" ht="30" x14ac:dyDescent="0.25">
      <c r="A445" s="108"/>
      <c r="B445" s="141"/>
      <c r="C445" s="143"/>
      <c r="D445" s="49" t="s">
        <v>20</v>
      </c>
      <c r="E445" s="62"/>
      <c r="F445" s="23"/>
      <c r="G445" s="23"/>
      <c r="H445" s="23"/>
      <c r="I445" s="100"/>
      <c r="J445" s="72">
        <f>(I425+I426+I428+I429+I433+I434+I436+I437+I439+I440+I441+I442+I443+I438)/14</f>
        <v>100.37978921932388</v>
      </c>
      <c r="K445" s="2"/>
      <c r="L445" s="2"/>
      <c r="M445" s="2"/>
    </row>
    <row r="446" spans="1:13" ht="126" x14ac:dyDescent="0.25">
      <c r="A446" s="109" t="s">
        <v>100</v>
      </c>
      <c r="B446" s="171" t="s">
        <v>86</v>
      </c>
      <c r="C446" s="149" t="s">
        <v>2</v>
      </c>
      <c r="D446" s="58" t="s">
        <v>14</v>
      </c>
      <c r="E446" s="6" t="s">
        <v>134</v>
      </c>
      <c r="F446" s="23" t="s">
        <v>19</v>
      </c>
      <c r="G446" s="196">
        <v>35</v>
      </c>
      <c r="H446" s="23">
        <v>35</v>
      </c>
      <c r="I446" s="100">
        <f t="shared" ref="I446" si="73">H446/G446*100</f>
        <v>100</v>
      </c>
      <c r="J446" s="113">
        <v>100</v>
      </c>
      <c r="K446" s="2"/>
      <c r="L446" s="3" t="s">
        <v>135</v>
      </c>
      <c r="M446" s="103">
        <f>(J446+J448+J450+J451+J453+J454+J455+J456+J458+J459+J461+J462+J463+J464+J466)/15</f>
        <v>98.867752425625881</v>
      </c>
    </row>
    <row r="447" spans="1:13" ht="136.5" customHeight="1" x14ac:dyDescent="0.25">
      <c r="A447" s="107"/>
      <c r="B447" s="172"/>
      <c r="C447" s="128"/>
      <c r="D447" s="41" t="s">
        <v>14</v>
      </c>
      <c r="E447" s="64" t="s">
        <v>136</v>
      </c>
      <c r="F447" s="23" t="s">
        <v>19</v>
      </c>
      <c r="G447" s="23">
        <v>5.2</v>
      </c>
      <c r="H447" s="23">
        <v>5.2</v>
      </c>
      <c r="I447" s="100">
        <v>100</v>
      </c>
      <c r="J447" s="114"/>
      <c r="K447" s="36"/>
      <c r="L447" s="35" t="s">
        <v>135</v>
      </c>
      <c r="M447" s="104"/>
    </row>
    <row r="448" spans="1:13" ht="122.25" customHeight="1" x14ac:dyDescent="0.25">
      <c r="A448" s="107"/>
      <c r="B448" s="172"/>
      <c r="C448" s="128"/>
      <c r="D448" s="119" t="s">
        <v>20</v>
      </c>
      <c r="E448" s="154" t="s">
        <v>53</v>
      </c>
      <c r="F448" s="41" t="s">
        <v>30</v>
      </c>
      <c r="G448" s="23">
        <v>1969</v>
      </c>
      <c r="H448" s="23">
        <v>1988</v>
      </c>
      <c r="I448" s="100">
        <f t="shared" si="63"/>
        <v>100.96495683087863</v>
      </c>
      <c r="J448" s="112">
        <f>(I448+I449)/2</f>
        <v>109.56698545769284</v>
      </c>
      <c r="K448" s="109"/>
      <c r="L448" s="109" t="s">
        <v>138</v>
      </c>
      <c r="M448" s="104"/>
    </row>
    <row r="449" spans="1:13" ht="36.75" customHeight="1" x14ac:dyDescent="0.25">
      <c r="A449" s="107"/>
      <c r="B449" s="172"/>
      <c r="C449" s="128"/>
      <c r="D449" s="119"/>
      <c r="E449" s="154"/>
      <c r="F449" s="41" t="s">
        <v>158</v>
      </c>
      <c r="G449" s="23">
        <v>14200</v>
      </c>
      <c r="H449" s="23">
        <v>16780</v>
      </c>
      <c r="I449" s="100">
        <f t="shared" ref="I449:I471" si="74">H449/G449*100</f>
        <v>118.16901408450704</v>
      </c>
      <c r="J449" s="112"/>
      <c r="K449" s="107"/>
      <c r="L449" s="107"/>
      <c r="M449" s="104"/>
    </row>
    <row r="450" spans="1:13" ht="76.5" customHeight="1" x14ac:dyDescent="0.25">
      <c r="A450" s="107"/>
      <c r="B450" s="172"/>
      <c r="C450" s="128"/>
      <c r="D450" s="51" t="s">
        <v>14</v>
      </c>
      <c r="E450" s="45" t="s">
        <v>137</v>
      </c>
      <c r="F450" s="41" t="s">
        <v>19</v>
      </c>
      <c r="G450" s="23">
        <v>90</v>
      </c>
      <c r="H450" s="23">
        <v>90</v>
      </c>
      <c r="I450" s="100">
        <f t="shared" si="74"/>
        <v>100</v>
      </c>
      <c r="J450" s="77">
        <v>100</v>
      </c>
      <c r="K450" s="2"/>
      <c r="L450" s="107"/>
      <c r="M450" s="104"/>
    </row>
    <row r="451" spans="1:13" ht="63" customHeight="1" x14ac:dyDescent="0.25">
      <c r="A451" s="107"/>
      <c r="B451" s="172"/>
      <c r="C451" s="128"/>
      <c r="D451" s="109" t="s">
        <v>20</v>
      </c>
      <c r="E451" s="154" t="s">
        <v>58</v>
      </c>
      <c r="F451" s="23" t="s">
        <v>30</v>
      </c>
      <c r="G451" s="23">
        <v>2029</v>
      </c>
      <c r="H451" s="23">
        <v>1963</v>
      </c>
      <c r="I451" s="100">
        <f t="shared" si="74"/>
        <v>96.747166091670778</v>
      </c>
      <c r="J451" s="110">
        <f>(I451+I452)/2</f>
        <v>100.87638468946631</v>
      </c>
      <c r="K451" s="109"/>
      <c r="L451" s="107"/>
      <c r="M451" s="104"/>
    </row>
    <row r="452" spans="1:13" ht="32.25" customHeight="1" x14ac:dyDescent="0.25">
      <c r="A452" s="107"/>
      <c r="B452" s="172"/>
      <c r="C452" s="128"/>
      <c r="D452" s="108"/>
      <c r="E452" s="154"/>
      <c r="F452" s="23" t="s">
        <v>29</v>
      </c>
      <c r="G452" s="23">
        <v>2677</v>
      </c>
      <c r="H452" s="23">
        <v>2811</v>
      </c>
      <c r="I452" s="100">
        <f t="shared" si="74"/>
        <v>105.00560328726185</v>
      </c>
      <c r="J452" s="111"/>
      <c r="K452" s="108"/>
      <c r="L452" s="108"/>
      <c r="M452" s="104"/>
    </row>
    <row r="453" spans="1:13" ht="51" customHeight="1" x14ac:dyDescent="0.25">
      <c r="A453" s="107"/>
      <c r="B453" s="172"/>
      <c r="C453" s="128"/>
      <c r="D453" s="85" t="s">
        <v>14</v>
      </c>
      <c r="E453" s="45" t="s">
        <v>139</v>
      </c>
      <c r="F453" s="23" t="s">
        <v>19</v>
      </c>
      <c r="G453" s="23">
        <v>3</v>
      </c>
      <c r="H453" s="23">
        <v>3</v>
      </c>
      <c r="I453" s="100">
        <f t="shared" si="74"/>
        <v>100</v>
      </c>
      <c r="J453" s="77">
        <v>100</v>
      </c>
      <c r="K453" s="2"/>
      <c r="L453" s="30" t="s">
        <v>140</v>
      </c>
      <c r="M453" s="104"/>
    </row>
    <row r="454" spans="1:13" ht="46.5" customHeight="1" x14ac:dyDescent="0.25">
      <c r="A454" s="107"/>
      <c r="B454" s="172"/>
      <c r="C454" s="128"/>
      <c r="D454" s="85" t="s">
        <v>14</v>
      </c>
      <c r="E454" s="56" t="s">
        <v>141</v>
      </c>
      <c r="F454" s="41" t="s">
        <v>19</v>
      </c>
      <c r="G454" s="23">
        <v>56</v>
      </c>
      <c r="H454" s="23">
        <v>56</v>
      </c>
      <c r="I454" s="100">
        <f t="shared" si="74"/>
        <v>100</v>
      </c>
      <c r="J454" s="72">
        <v>100</v>
      </c>
      <c r="K454" s="2"/>
      <c r="L454" s="34" t="s">
        <v>142</v>
      </c>
      <c r="M454" s="104"/>
    </row>
    <row r="455" spans="1:13" ht="47.25" x14ac:dyDescent="0.25">
      <c r="A455" s="107"/>
      <c r="B455" s="172"/>
      <c r="C455" s="128"/>
      <c r="D455" s="53" t="s">
        <v>14</v>
      </c>
      <c r="E455" s="56" t="s">
        <v>143</v>
      </c>
      <c r="F455" s="41" t="s">
        <v>19</v>
      </c>
      <c r="G455" s="23">
        <v>48</v>
      </c>
      <c r="H455" s="23">
        <v>48</v>
      </c>
      <c r="I455" s="100">
        <f t="shared" si="74"/>
        <v>100</v>
      </c>
      <c r="J455" s="72">
        <v>100</v>
      </c>
      <c r="K455" s="2"/>
      <c r="L455" s="34" t="s">
        <v>142</v>
      </c>
      <c r="M455" s="104"/>
    </row>
    <row r="456" spans="1:13" x14ac:dyDescent="0.25">
      <c r="A456" s="107"/>
      <c r="B456" s="172"/>
      <c r="C456" s="128"/>
      <c r="D456" s="119" t="s">
        <v>20</v>
      </c>
      <c r="E456" s="165" t="s">
        <v>60</v>
      </c>
      <c r="F456" s="23" t="s">
        <v>30</v>
      </c>
      <c r="G456" s="23">
        <v>6460</v>
      </c>
      <c r="H456" s="23">
        <v>5812</v>
      </c>
      <c r="I456" s="100">
        <f t="shared" si="74"/>
        <v>89.969040247678024</v>
      </c>
      <c r="J456" s="110">
        <f>(I456+I457)/2</f>
        <v>88.738952747952482</v>
      </c>
      <c r="K456" s="2"/>
      <c r="L456" s="109" t="s">
        <v>138</v>
      </c>
      <c r="M456" s="104"/>
    </row>
    <row r="457" spans="1:13" ht="26.25" customHeight="1" x14ac:dyDescent="0.25">
      <c r="A457" s="107"/>
      <c r="B457" s="172"/>
      <c r="C457" s="128"/>
      <c r="D457" s="119"/>
      <c r="E457" s="166"/>
      <c r="F457" s="23" t="s">
        <v>29</v>
      </c>
      <c r="G457" s="23">
        <v>11280</v>
      </c>
      <c r="H457" s="23">
        <v>9871</v>
      </c>
      <c r="I457" s="100">
        <f t="shared" si="74"/>
        <v>87.508865248226954</v>
      </c>
      <c r="J457" s="111"/>
      <c r="K457" s="2"/>
      <c r="L457" s="108"/>
      <c r="M457" s="104"/>
    </row>
    <row r="458" spans="1:13" ht="45.75" customHeight="1" x14ac:dyDescent="0.25">
      <c r="A458" s="107"/>
      <c r="B458" s="172"/>
      <c r="C458" s="128"/>
      <c r="D458" s="58" t="s">
        <v>14</v>
      </c>
      <c r="E458" s="46" t="s">
        <v>144</v>
      </c>
      <c r="F458" s="41" t="s">
        <v>145</v>
      </c>
      <c r="G458" s="23">
        <v>130</v>
      </c>
      <c r="H458" s="23">
        <v>130</v>
      </c>
      <c r="I458" s="100">
        <f t="shared" si="74"/>
        <v>100</v>
      </c>
      <c r="J458" s="77">
        <v>100</v>
      </c>
      <c r="K458" s="2"/>
      <c r="L458" s="3" t="s">
        <v>129</v>
      </c>
      <c r="M458" s="104"/>
    </row>
    <row r="459" spans="1:13" ht="67.5" customHeight="1" x14ac:dyDescent="0.25">
      <c r="A459" s="107"/>
      <c r="B459" s="172"/>
      <c r="C459" s="128"/>
      <c r="D459" s="119" t="s">
        <v>20</v>
      </c>
      <c r="E459" s="154" t="s">
        <v>163</v>
      </c>
      <c r="F459" s="23" t="s">
        <v>30</v>
      </c>
      <c r="G459" s="23">
        <v>825</v>
      </c>
      <c r="H459" s="23">
        <v>714</v>
      </c>
      <c r="I459" s="100">
        <f t="shared" si="74"/>
        <v>86.545454545454547</v>
      </c>
      <c r="J459" s="110">
        <f>(I459+I460)/2</f>
        <v>90.863088718510397</v>
      </c>
      <c r="K459" s="109"/>
      <c r="L459" s="109" t="s">
        <v>138</v>
      </c>
      <c r="M459" s="104"/>
    </row>
    <row r="460" spans="1:13" ht="26.25" customHeight="1" x14ac:dyDescent="0.25">
      <c r="A460" s="107"/>
      <c r="B460" s="172"/>
      <c r="C460" s="128"/>
      <c r="D460" s="119"/>
      <c r="E460" s="154"/>
      <c r="F460" s="23" t="s">
        <v>29</v>
      </c>
      <c r="G460" s="23">
        <v>913</v>
      </c>
      <c r="H460" s="23">
        <v>869</v>
      </c>
      <c r="I460" s="100">
        <f t="shared" si="74"/>
        <v>95.180722891566262</v>
      </c>
      <c r="J460" s="111"/>
      <c r="K460" s="107"/>
      <c r="L460" s="107"/>
      <c r="M460" s="104"/>
    </row>
    <row r="461" spans="1:13" ht="49.5" customHeight="1" x14ac:dyDescent="0.25">
      <c r="A461" s="107"/>
      <c r="B461" s="173"/>
      <c r="C461" s="129"/>
      <c r="D461" s="58" t="s">
        <v>20</v>
      </c>
      <c r="E461" s="50" t="s">
        <v>76</v>
      </c>
      <c r="F461" s="23" t="s">
        <v>29</v>
      </c>
      <c r="G461" s="23">
        <v>7050</v>
      </c>
      <c r="H461" s="23">
        <v>7053</v>
      </c>
      <c r="I461" s="100">
        <f t="shared" si="74"/>
        <v>100.04255319148936</v>
      </c>
      <c r="J461" s="72">
        <f>I461</f>
        <v>100.04255319148936</v>
      </c>
      <c r="K461" s="108"/>
      <c r="L461" s="107"/>
      <c r="M461" s="104"/>
    </row>
    <row r="462" spans="1:13" ht="204.75" x14ac:dyDescent="0.25">
      <c r="A462" s="107"/>
      <c r="B462" s="11" t="s">
        <v>62</v>
      </c>
      <c r="C462" s="54" t="s">
        <v>2</v>
      </c>
      <c r="D462" s="58" t="s">
        <v>20</v>
      </c>
      <c r="E462" s="56" t="s">
        <v>63</v>
      </c>
      <c r="F462" s="23" t="s">
        <v>29</v>
      </c>
      <c r="G462" s="23">
        <v>1010</v>
      </c>
      <c r="H462" s="23">
        <v>1030</v>
      </c>
      <c r="I462" s="100">
        <f t="shared" si="74"/>
        <v>101.98019801980197</v>
      </c>
      <c r="J462" s="72">
        <f>I462</f>
        <v>101.98019801980197</v>
      </c>
      <c r="K462" s="38"/>
      <c r="L462" s="107"/>
      <c r="M462" s="104"/>
    </row>
    <row r="463" spans="1:13" ht="110.25" x14ac:dyDescent="0.25">
      <c r="A463" s="107"/>
      <c r="B463" s="12" t="s">
        <v>64</v>
      </c>
      <c r="C463" s="54" t="s">
        <v>2</v>
      </c>
      <c r="D463" s="58" t="s">
        <v>20</v>
      </c>
      <c r="E463" s="56" t="s">
        <v>65</v>
      </c>
      <c r="F463" s="41" t="s">
        <v>24</v>
      </c>
      <c r="G463" s="23">
        <v>587</v>
      </c>
      <c r="H463" s="23">
        <v>576</v>
      </c>
      <c r="I463" s="100">
        <f t="shared" si="74"/>
        <v>98.126064735945491</v>
      </c>
      <c r="J463" s="72">
        <f>I463</f>
        <v>98.126064735945491</v>
      </c>
      <c r="K463" s="88"/>
      <c r="L463" s="107"/>
      <c r="M463" s="104"/>
    </row>
    <row r="464" spans="1:13" ht="30" x14ac:dyDescent="0.25">
      <c r="A464" s="107"/>
      <c r="B464" s="147" t="s">
        <v>162</v>
      </c>
      <c r="C464" s="149" t="s">
        <v>2</v>
      </c>
      <c r="D464" s="58" t="s">
        <v>20</v>
      </c>
      <c r="E464" s="5" t="s">
        <v>167</v>
      </c>
      <c r="F464" s="23" t="s">
        <v>37</v>
      </c>
      <c r="G464" s="23">
        <v>4250</v>
      </c>
      <c r="H464" s="23">
        <v>4350</v>
      </c>
      <c r="I464" s="100">
        <f t="shared" si="74"/>
        <v>102.35294117647058</v>
      </c>
      <c r="J464" s="110">
        <f>(I464+I465)/2</f>
        <v>94.522058823529406</v>
      </c>
      <c r="K464" s="2"/>
      <c r="L464" s="107"/>
      <c r="M464" s="104"/>
    </row>
    <row r="465" spans="1:13" ht="30" x14ac:dyDescent="0.25">
      <c r="A465" s="107"/>
      <c r="B465" s="148"/>
      <c r="C465" s="129"/>
      <c r="D465" s="58" t="s">
        <v>20</v>
      </c>
      <c r="E465" s="5" t="s">
        <v>66</v>
      </c>
      <c r="F465" s="23" t="s">
        <v>37</v>
      </c>
      <c r="G465" s="23">
        <v>6800</v>
      </c>
      <c r="H465" s="23">
        <v>5895</v>
      </c>
      <c r="I465" s="100">
        <f t="shared" si="74"/>
        <v>86.691176470588232</v>
      </c>
      <c r="J465" s="111"/>
      <c r="K465" s="2"/>
      <c r="L465" s="107"/>
      <c r="M465" s="104"/>
    </row>
    <row r="466" spans="1:13" ht="37.5" customHeight="1" x14ac:dyDescent="0.25">
      <c r="A466" s="107"/>
      <c r="B466" s="13" t="s">
        <v>67</v>
      </c>
      <c r="C466" s="54" t="s">
        <v>2</v>
      </c>
      <c r="D466" s="58" t="s">
        <v>20</v>
      </c>
      <c r="E466" s="5" t="s">
        <v>67</v>
      </c>
      <c r="F466" s="23" t="s">
        <v>68</v>
      </c>
      <c r="G466" s="23">
        <v>4000</v>
      </c>
      <c r="H466" s="23">
        <v>3932</v>
      </c>
      <c r="I466" s="100">
        <f t="shared" si="74"/>
        <v>98.3</v>
      </c>
      <c r="J466" s="72">
        <f>I466</f>
        <v>98.3</v>
      </c>
      <c r="K466" s="38"/>
      <c r="L466" s="38" t="s">
        <v>150</v>
      </c>
      <c r="M466" s="105"/>
    </row>
    <row r="467" spans="1:13" ht="30" x14ac:dyDescent="0.25">
      <c r="A467" s="107"/>
      <c r="B467" s="167" t="s">
        <v>102</v>
      </c>
      <c r="C467" s="169" t="s">
        <v>2</v>
      </c>
      <c r="D467" s="41" t="s">
        <v>14</v>
      </c>
      <c r="E467" s="79"/>
      <c r="F467" s="23"/>
      <c r="G467" s="23"/>
      <c r="H467" s="23"/>
      <c r="I467" s="73"/>
      <c r="J467" s="72">
        <v>100</v>
      </c>
      <c r="K467" s="2"/>
      <c r="L467" s="2"/>
      <c r="M467" s="2"/>
    </row>
    <row r="468" spans="1:13" ht="30" x14ac:dyDescent="0.25">
      <c r="A468" s="108"/>
      <c r="B468" s="168"/>
      <c r="C468" s="170"/>
      <c r="D468" s="41" t="s">
        <v>20</v>
      </c>
      <c r="E468" s="79"/>
      <c r="F468" s="23"/>
      <c r="G468" s="23"/>
      <c r="H468" s="23"/>
      <c r="I468" s="73"/>
      <c r="J468" s="72">
        <f>(I448+I449+I451+I452+I456+I457+I459+I460+I461+I462+I463+I464+I465+I466)/14</f>
        <v>97.6845540586814</v>
      </c>
      <c r="K468" s="2"/>
      <c r="L468" s="2"/>
      <c r="M468" s="2"/>
    </row>
    <row r="469" spans="1:13" ht="30" x14ac:dyDescent="0.25">
      <c r="A469" s="149" t="s">
        <v>101</v>
      </c>
      <c r="B469" s="159" t="s">
        <v>23</v>
      </c>
      <c r="C469" s="155" t="s">
        <v>2</v>
      </c>
      <c r="D469" s="58" t="s">
        <v>14</v>
      </c>
      <c r="E469" s="6" t="s">
        <v>108</v>
      </c>
      <c r="F469" s="23" t="s">
        <v>19</v>
      </c>
      <c r="G469" s="23">
        <v>100</v>
      </c>
      <c r="H469" s="23">
        <v>100</v>
      </c>
      <c r="I469" s="100">
        <v>100</v>
      </c>
      <c r="J469" s="100">
        <f>I469</f>
        <v>100</v>
      </c>
      <c r="K469" s="2"/>
      <c r="L469" s="109" t="s">
        <v>155</v>
      </c>
      <c r="M469" s="106">
        <f>J469</f>
        <v>100</v>
      </c>
    </row>
    <row r="470" spans="1:13" ht="75" customHeight="1" x14ac:dyDescent="0.25">
      <c r="A470" s="128"/>
      <c r="B470" s="159"/>
      <c r="C470" s="155"/>
      <c r="D470" s="58" t="s">
        <v>14</v>
      </c>
      <c r="E470" s="6" t="s">
        <v>109</v>
      </c>
      <c r="F470" s="23" t="s">
        <v>19</v>
      </c>
      <c r="G470" s="23">
        <v>0.9</v>
      </c>
      <c r="H470" s="23">
        <v>0.9</v>
      </c>
      <c r="I470" s="100">
        <f t="shared" si="74"/>
        <v>100</v>
      </c>
      <c r="J470" s="100">
        <f>I470</f>
        <v>100</v>
      </c>
      <c r="K470" s="2"/>
      <c r="L470" s="108"/>
      <c r="M470" s="107"/>
    </row>
    <row r="471" spans="1:13" ht="45" x14ac:dyDescent="0.25">
      <c r="A471" s="129"/>
      <c r="B471" s="159"/>
      <c r="C471" s="155"/>
      <c r="D471" s="58" t="s">
        <v>20</v>
      </c>
      <c r="E471" s="6" t="s">
        <v>23</v>
      </c>
      <c r="F471" s="41" t="s">
        <v>24</v>
      </c>
      <c r="G471" s="23">
        <v>286</v>
      </c>
      <c r="H471" s="23">
        <v>286</v>
      </c>
      <c r="I471" s="100">
        <f t="shared" si="74"/>
        <v>100</v>
      </c>
      <c r="J471" s="100">
        <f>I471</f>
        <v>100</v>
      </c>
      <c r="K471" s="2"/>
      <c r="L471" s="38" t="s">
        <v>156</v>
      </c>
      <c r="M471" s="108"/>
    </row>
  </sheetData>
  <mergeCells count="612">
    <mergeCell ref="B129:B140"/>
    <mergeCell ref="C129:C140"/>
    <mergeCell ref="B255:B270"/>
    <mergeCell ref="C255:C270"/>
    <mergeCell ref="B345:B360"/>
    <mergeCell ref="C345:C360"/>
    <mergeCell ref="C423:C438"/>
    <mergeCell ref="B423:B438"/>
    <mergeCell ref="E325:E326"/>
    <mergeCell ref="D284:D285"/>
    <mergeCell ref="E284:E285"/>
    <mergeCell ref="J92:J93"/>
    <mergeCell ref="D241:D242"/>
    <mergeCell ref="E241:E242"/>
    <mergeCell ref="D244:D245"/>
    <mergeCell ref="E244:E245"/>
    <mergeCell ref="D306:D307"/>
    <mergeCell ref="E306:E307"/>
    <mergeCell ref="D289:D290"/>
    <mergeCell ref="E289:E290"/>
    <mergeCell ref="D292:D293"/>
    <mergeCell ref="E292:E293"/>
    <mergeCell ref="D303:D304"/>
    <mergeCell ref="E303:E304"/>
    <mergeCell ref="D260:D261"/>
    <mergeCell ref="E260:E261"/>
    <mergeCell ref="D265:D266"/>
    <mergeCell ref="E214:E215"/>
    <mergeCell ref="D203:D204"/>
    <mergeCell ref="D206:D207"/>
    <mergeCell ref="D118:D119"/>
    <mergeCell ref="J201:J202"/>
    <mergeCell ref="J115:J116"/>
    <mergeCell ref="D311:D312"/>
    <mergeCell ref="E311:E312"/>
    <mergeCell ref="D314:D315"/>
    <mergeCell ref="E314:E315"/>
    <mergeCell ref="L109:L111"/>
    <mergeCell ref="K110:K111"/>
    <mergeCell ref="L89:L91"/>
    <mergeCell ref="K89:K90"/>
    <mergeCell ref="K92:K93"/>
    <mergeCell ref="L97:L98"/>
    <mergeCell ref="L100:L105"/>
    <mergeCell ref="K104:K105"/>
    <mergeCell ref="D194:D195"/>
    <mergeCell ref="J37:J38"/>
    <mergeCell ref="J39:J40"/>
    <mergeCell ref="J33:J34"/>
    <mergeCell ref="J35:J36"/>
    <mergeCell ref="K43:K44"/>
    <mergeCell ref="K51:K52"/>
    <mergeCell ref="K56:K57"/>
    <mergeCell ref="J29:J30"/>
    <mergeCell ref="J31:J32"/>
    <mergeCell ref="M4:M8"/>
    <mergeCell ref="J9:J10"/>
    <mergeCell ref="J11:J14"/>
    <mergeCell ref="M9:M14"/>
    <mergeCell ref="J21:J22"/>
    <mergeCell ref="L4:L5"/>
    <mergeCell ref="J25:J26"/>
    <mergeCell ref="M25:M26"/>
    <mergeCell ref="J27:J28"/>
    <mergeCell ref="L27:L28"/>
    <mergeCell ref="M17:M24"/>
    <mergeCell ref="J6:J8"/>
    <mergeCell ref="K6:K8"/>
    <mergeCell ref="M27:M28"/>
    <mergeCell ref="J23:J24"/>
    <mergeCell ref="D11:D13"/>
    <mergeCell ref="L6:L7"/>
    <mergeCell ref="L11:L12"/>
    <mergeCell ref="L9:L10"/>
    <mergeCell ref="L25:L26"/>
    <mergeCell ref="L17:L24"/>
    <mergeCell ref="L43:L44"/>
    <mergeCell ref="L46:L47"/>
    <mergeCell ref="D236:D237"/>
    <mergeCell ref="E236:E237"/>
    <mergeCell ref="E194:E195"/>
    <mergeCell ref="E51:E52"/>
    <mergeCell ref="D51:D52"/>
    <mergeCell ref="E54:E55"/>
    <mergeCell ref="D54:D55"/>
    <mergeCell ref="D46:D47"/>
    <mergeCell ref="E43:E44"/>
    <mergeCell ref="D43:D44"/>
    <mergeCell ref="E46:E47"/>
    <mergeCell ref="D226:D227"/>
    <mergeCell ref="L78:L84"/>
    <mergeCell ref="K64:K65"/>
    <mergeCell ref="D67:D68"/>
    <mergeCell ref="E67:E68"/>
    <mergeCell ref="B29:B30"/>
    <mergeCell ref="C29:C30"/>
    <mergeCell ref="C31:C32"/>
    <mergeCell ref="B31:B32"/>
    <mergeCell ref="A192:A200"/>
    <mergeCell ref="B199:B200"/>
    <mergeCell ref="C199:C200"/>
    <mergeCell ref="A201:A223"/>
    <mergeCell ref="B222:B223"/>
    <mergeCell ref="C222:C223"/>
    <mergeCell ref="A29:A32"/>
    <mergeCell ref="B33:B34"/>
    <mergeCell ref="C33:C34"/>
    <mergeCell ref="B35:B36"/>
    <mergeCell ref="C35:C36"/>
    <mergeCell ref="A33:A36"/>
    <mergeCell ref="B37:B38"/>
    <mergeCell ref="C37:C38"/>
    <mergeCell ref="B39:B40"/>
    <mergeCell ref="C39:C40"/>
    <mergeCell ref="A37:A40"/>
    <mergeCell ref="B41:B55"/>
    <mergeCell ref="C41:C55"/>
    <mergeCell ref="A87:A106"/>
    <mergeCell ref="A224:A230"/>
    <mergeCell ref="B229:B230"/>
    <mergeCell ref="C229:C230"/>
    <mergeCell ref="B197:B198"/>
    <mergeCell ref="C197:C198"/>
    <mergeCell ref="B192:B195"/>
    <mergeCell ref="A231:A254"/>
    <mergeCell ref="B253:B254"/>
    <mergeCell ref="C253:C254"/>
    <mergeCell ref="B250:B251"/>
    <mergeCell ref="B231:B246"/>
    <mergeCell ref="C231:C246"/>
    <mergeCell ref="C192:C195"/>
    <mergeCell ref="B224:B227"/>
    <mergeCell ref="C224:C227"/>
    <mergeCell ref="C201:C216"/>
    <mergeCell ref="B201:B216"/>
    <mergeCell ref="B219:B220"/>
    <mergeCell ref="C219:C220"/>
    <mergeCell ref="A301:A322"/>
    <mergeCell ref="A323:A344"/>
    <mergeCell ref="A345:A366"/>
    <mergeCell ref="A279:A300"/>
    <mergeCell ref="B299:B300"/>
    <mergeCell ref="C299:C300"/>
    <mergeCell ref="C296:C297"/>
    <mergeCell ref="B274:B275"/>
    <mergeCell ref="C274:C275"/>
    <mergeCell ref="B279:B293"/>
    <mergeCell ref="C279:C293"/>
    <mergeCell ref="B296:B297"/>
    <mergeCell ref="A255:A278"/>
    <mergeCell ref="B277:B278"/>
    <mergeCell ref="C277:C278"/>
    <mergeCell ref="B323:B338"/>
    <mergeCell ref="C323:C338"/>
    <mergeCell ref="B321:B322"/>
    <mergeCell ref="C321:C322"/>
    <mergeCell ref="B343:B344"/>
    <mergeCell ref="C343:C344"/>
    <mergeCell ref="B365:B366"/>
    <mergeCell ref="C365:C366"/>
    <mergeCell ref="B301:B315"/>
    <mergeCell ref="C301:C315"/>
    <mergeCell ref="D377:D378"/>
    <mergeCell ref="D325:D326"/>
    <mergeCell ref="A367:A386"/>
    <mergeCell ref="B385:B386"/>
    <mergeCell ref="C385:C386"/>
    <mergeCell ref="A387:A405"/>
    <mergeCell ref="B404:B405"/>
    <mergeCell ref="A406:A422"/>
    <mergeCell ref="D436:D437"/>
    <mergeCell ref="E436:E437"/>
    <mergeCell ref="B406:B415"/>
    <mergeCell ref="C406:C415"/>
    <mergeCell ref="B367:B381"/>
    <mergeCell ref="C404:C405"/>
    <mergeCell ref="B421:B422"/>
    <mergeCell ref="C421:C422"/>
    <mergeCell ref="C367:C381"/>
    <mergeCell ref="E377:E378"/>
    <mergeCell ref="D380:D381"/>
    <mergeCell ref="E380:E381"/>
    <mergeCell ref="E433:E434"/>
    <mergeCell ref="D408:D409"/>
    <mergeCell ref="C467:C468"/>
    <mergeCell ref="D425:D426"/>
    <mergeCell ref="E425:E426"/>
    <mergeCell ref="D428:D429"/>
    <mergeCell ref="E428:E429"/>
    <mergeCell ref="D433:D434"/>
    <mergeCell ref="A41:A61"/>
    <mergeCell ref="B60:B61"/>
    <mergeCell ref="C60:C61"/>
    <mergeCell ref="B85:B86"/>
    <mergeCell ref="C85:C86"/>
    <mergeCell ref="A62:A86"/>
    <mergeCell ref="B464:B465"/>
    <mergeCell ref="C464:C465"/>
    <mergeCell ref="C446:C461"/>
    <mergeCell ref="B446:B461"/>
    <mergeCell ref="B401:B402"/>
    <mergeCell ref="C401:C402"/>
    <mergeCell ref="B387:B397"/>
    <mergeCell ref="C387:C397"/>
    <mergeCell ref="B318:B319"/>
    <mergeCell ref="C318:C319"/>
    <mergeCell ref="B418:B419"/>
    <mergeCell ref="C418:C419"/>
    <mergeCell ref="D393:D394"/>
    <mergeCell ref="E393:E394"/>
    <mergeCell ref="D396:D397"/>
    <mergeCell ref="E396:E397"/>
    <mergeCell ref="D411:D412"/>
    <mergeCell ref="E411:E412"/>
    <mergeCell ref="A469:A471"/>
    <mergeCell ref="B469:B471"/>
    <mergeCell ref="C469:C471"/>
    <mergeCell ref="B441:B442"/>
    <mergeCell ref="C441:C442"/>
    <mergeCell ref="D448:D449"/>
    <mergeCell ref="E448:E449"/>
    <mergeCell ref="D451:D452"/>
    <mergeCell ref="E451:E452"/>
    <mergeCell ref="D456:D457"/>
    <mergeCell ref="E456:E457"/>
    <mergeCell ref="D459:D460"/>
    <mergeCell ref="E459:E460"/>
    <mergeCell ref="A423:A445"/>
    <mergeCell ref="B444:B445"/>
    <mergeCell ref="C444:C445"/>
    <mergeCell ref="A446:A468"/>
    <mergeCell ref="B467:B468"/>
    <mergeCell ref="E135:E136"/>
    <mergeCell ref="D414:D415"/>
    <mergeCell ref="E414:E415"/>
    <mergeCell ref="D372:D373"/>
    <mergeCell ref="E372:E373"/>
    <mergeCell ref="D328:D329"/>
    <mergeCell ref="E328:E329"/>
    <mergeCell ref="D333:D334"/>
    <mergeCell ref="E333:E334"/>
    <mergeCell ref="D336:D337"/>
    <mergeCell ref="E336:E337"/>
    <mergeCell ref="D347:D348"/>
    <mergeCell ref="E347:E348"/>
    <mergeCell ref="D350:D351"/>
    <mergeCell ref="E350:E351"/>
    <mergeCell ref="D355:D356"/>
    <mergeCell ref="E355:E356"/>
    <mergeCell ref="D358:D359"/>
    <mergeCell ref="E358:E359"/>
    <mergeCell ref="D369:D370"/>
    <mergeCell ref="E369:E370"/>
    <mergeCell ref="E408:E409"/>
    <mergeCell ref="D388:D389"/>
    <mergeCell ref="E388:E389"/>
    <mergeCell ref="D281:D282"/>
    <mergeCell ref="E281:E282"/>
    <mergeCell ref="D257:D258"/>
    <mergeCell ref="E257:E258"/>
    <mergeCell ref="D233:D234"/>
    <mergeCell ref="E233:E234"/>
    <mergeCell ref="D138:D139"/>
    <mergeCell ref="E138:E139"/>
    <mergeCell ref="C146:C155"/>
    <mergeCell ref="D147:D148"/>
    <mergeCell ref="E147:E148"/>
    <mergeCell ref="D151:D152"/>
    <mergeCell ref="E151:E152"/>
    <mergeCell ref="D154:D155"/>
    <mergeCell ref="C250:C251"/>
    <mergeCell ref="E265:E266"/>
    <mergeCell ref="D268:D269"/>
    <mergeCell ref="E268:E269"/>
    <mergeCell ref="E226:E227"/>
    <mergeCell ref="D211:D212"/>
    <mergeCell ref="D214:D215"/>
    <mergeCell ref="E203:E204"/>
    <mergeCell ref="E206:E207"/>
    <mergeCell ref="E211:E212"/>
    <mergeCell ref="B21:B22"/>
    <mergeCell ref="C21:C22"/>
    <mergeCell ref="C23:C24"/>
    <mergeCell ref="B23:B24"/>
    <mergeCell ref="A17:A24"/>
    <mergeCell ref="A25:A26"/>
    <mergeCell ref="B25:B26"/>
    <mergeCell ref="C25:C26"/>
    <mergeCell ref="A27:A28"/>
    <mergeCell ref="B27:B28"/>
    <mergeCell ref="C27:C28"/>
    <mergeCell ref="A1:M1"/>
    <mergeCell ref="C2:J2"/>
    <mergeCell ref="B4:B5"/>
    <mergeCell ref="C4:C5"/>
    <mergeCell ref="B6:B8"/>
    <mergeCell ref="C6:C8"/>
    <mergeCell ref="A4:A8"/>
    <mergeCell ref="A15:A16"/>
    <mergeCell ref="E19:E20"/>
    <mergeCell ref="B17:B20"/>
    <mergeCell ref="B11:B14"/>
    <mergeCell ref="C11:C14"/>
    <mergeCell ref="A9:A14"/>
    <mergeCell ref="B9:B10"/>
    <mergeCell ref="C9:C10"/>
    <mergeCell ref="D19:D20"/>
    <mergeCell ref="C17:C20"/>
    <mergeCell ref="B15:B16"/>
    <mergeCell ref="C15:C16"/>
    <mergeCell ref="J15:J16"/>
    <mergeCell ref="M15:M16"/>
    <mergeCell ref="J17:J20"/>
    <mergeCell ref="J4:J5"/>
    <mergeCell ref="K4:K5"/>
    <mergeCell ref="B104:B105"/>
    <mergeCell ref="C104:C105"/>
    <mergeCell ref="E89:E90"/>
    <mergeCell ref="D92:D93"/>
    <mergeCell ref="E92:E93"/>
    <mergeCell ref="D72:D73"/>
    <mergeCell ref="E72:E73"/>
    <mergeCell ref="D76:D77"/>
    <mergeCell ref="E76:E77"/>
    <mergeCell ref="B87:B101"/>
    <mergeCell ref="B62:B77"/>
    <mergeCell ref="C80:C81"/>
    <mergeCell ref="C82:C83"/>
    <mergeCell ref="B82:B83"/>
    <mergeCell ref="C62:C77"/>
    <mergeCell ref="D64:D65"/>
    <mergeCell ref="E97:E98"/>
    <mergeCell ref="D100:D101"/>
    <mergeCell ref="E100:E101"/>
    <mergeCell ref="C87:C101"/>
    <mergeCell ref="D89:D90"/>
    <mergeCell ref="D97:D98"/>
    <mergeCell ref="E64:E65"/>
    <mergeCell ref="B109:B120"/>
    <mergeCell ref="E110:E111"/>
    <mergeCell ref="E115:E116"/>
    <mergeCell ref="E118:E119"/>
    <mergeCell ref="D110:D111"/>
    <mergeCell ref="D115:D116"/>
    <mergeCell ref="B178:B184"/>
    <mergeCell ref="C178:C184"/>
    <mergeCell ref="D180:D181"/>
    <mergeCell ref="E180:E181"/>
    <mergeCell ref="D183:D184"/>
    <mergeCell ref="E183:E184"/>
    <mergeCell ref="D161:D162"/>
    <mergeCell ref="D169:D170"/>
    <mergeCell ref="E154:E155"/>
    <mergeCell ref="E169:E170"/>
    <mergeCell ref="E161:E162"/>
    <mergeCell ref="D166:D167"/>
    <mergeCell ref="E166:E167"/>
    <mergeCell ref="C160:C171"/>
    <mergeCell ref="D130:D131"/>
    <mergeCell ref="E130:E131"/>
    <mergeCell ref="C109:C120"/>
    <mergeCell ref="D135:D136"/>
    <mergeCell ref="A188:A191"/>
    <mergeCell ref="B190:B191"/>
    <mergeCell ref="C190:C191"/>
    <mergeCell ref="B107:B108"/>
    <mergeCell ref="C107:C108"/>
    <mergeCell ref="B127:B128"/>
    <mergeCell ref="C127:C128"/>
    <mergeCell ref="B144:B145"/>
    <mergeCell ref="C144:C145"/>
    <mergeCell ref="B158:B159"/>
    <mergeCell ref="C158:C159"/>
    <mergeCell ref="A146:A159"/>
    <mergeCell ref="B146:B155"/>
    <mergeCell ref="A160:A177"/>
    <mergeCell ref="B176:B177"/>
    <mergeCell ref="C176:C177"/>
    <mergeCell ref="B124:B125"/>
    <mergeCell ref="C124:C125"/>
    <mergeCell ref="A109:A126"/>
    <mergeCell ref="A129:A143"/>
    <mergeCell ref="A178:A187"/>
    <mergeCell ref="B186:B187"/>
    <mergeCell ref="C186:C187"/>
    <mergeCell ref="B160:B171"/>
    <mergeCell ref="M29:M32"/>
    <mergeCell ref="M33:M36"/>
    <mergeCell ref="L113:L116"/>
    <mergeCell ref="L118:L120"/>
    <mergeCell ref="J124:J125"/>
    <mergeCell ref="M109:M126"/>
    <mergeCell ref="J130:J131"/>
    <mergeCell ref="L129:L131"/>
    <mergeCell ref="K130:K131"/>
    <mergeCell ref="M62:M86"/>
    <mergeCell ref="J87:J88"/>
    <mergeCell ref="J89:J90"/>
    <mergeCell ref="M37:M40"/>
    <mergeCell ref="J43:J44"/>
    <mergeCell ref="J41:J42"/>
    <mergeCell ref="J46:J47"/>
    <mergeCell ref="J51:J52"/>
    <mergeCell ref="J54:J55"/>
    <mergeCell ref="J97:J98"/>
    <mergeCell ref="J100:J101"/>
    <mergeCell ref="M87:M106"/>
    <mergeCell ref="J110:J111"/>
    <mergeCell ref="J64:J65"/>
    <mergeCell ref="J67:J68"/>
    <mergeCell ref="K115:K116"/>
    <mergeCell ref="J118:J119"/>
    <mergeCell ref="J154:J155"/>
    <mergeCell ref="L154:L155"/>
    <mergeCell ref="M129:M145"/>
    <mergeCell ref="M41:M59"/>
    <mergeCell ref="K67:K68"/>
    <mergeCell ref="K76:K77"/>
    <mergeCell ref="L121:L125"/>
    <mergeCell ref="J147:J148"/>
    <mergeCell ref="M146:M157"/>
    <mergeCell ref="J135:J136"/>
    <mergeCell ref="L135:L136"/>
    <mergeCell ref="K135:K136"/>
    <mergeCell ref="J138:J139"/>
    <mergeCell ref="K138:K139"/>
    <mergeCell ref="L138:L139"/>
    <mergeCell ref="J72:J73"/>
    <mergeCell ref="J76:J77"/>
    <mergeCell ref="L51:L52"/>
    <mergeCell ref="L54:L55"/>
    <mergeCell ref="L64:L65"/>
    <mergeCell ref="L72:L77"/>
    <mergeCell ref="J62:J63"/>
    <mergeCell ref="J367:J368"/>
    <mergeCell ref="L146:L148"/>
    <mergeCell ref="J180:J181"/>
    <mergeCell ref="J183:J184"/>
    <mergeCell ref="L183:L185"/>
    <mergeCell ref="L180:L181"/>
    <mergeCell ref="K183:K184"/>
    <mergeCell ref="J226:J227"/>
    <mergeCell ref="L226:L228"/>
    <mergeCell ref="J197:J198"/>
    <mergeCell ref="L194:L198"/>
    <mergeCell ref="J355:J356"/>
    <mergeCell ref="L160:L162"/>
    <mergeCell ref="J161:J162"/>
    <mergeCell ref="L151:L152"/>
    <mergeCell ref="J151:J152"/>
    <mergeCell ref="L188:L189"/>
    <mergeCell ref="K268:K269"/>
    <mergeCell ref="J347:J348"/>
    <mergeCell ref="J350:J351"/>
    <mergeCell ref="J303:J304"/>
    <mergeCell ref="J328:J329"/>
    <mergeCell ref="J289:J290"/>
    <mergeCell ref="J274:J275"/>
    <mergeCell ref="J333:J334"/>
    <mergeCell ref="J336:J337"/>
    <mergeCell ref="J231:J232"/>
    <mergeCell ref="J255:J256"/>
    <mergeCell ref="J279:J280"/>
    <mergeCell ref="J301:J302"/>
    <mergeCell ref="J323:J324"/>
    <mergeCell ref="J345:J346"/>
    <mergeCell ref="M158:M175"/>
    <mergeCell ref="L172:L173"/>
    <mergeCell ref="L169:L171"/>
    <mergeCell ref="K161:K162"/>
    <mergeCell ref="J166:J167"/>
    <mergeCell ref="L166:L167"/>
    <mergeCell ref="J169:J170"/>
    <mergeCell ref="K169:K170"/>
    <mergeCell ref="M178:M185"/>
    <mergeCell ref="M188:M189"/>
    <mergeCell ref="J211:J212"/>
    <mergeCell ref="J214:J215"/>
    <mergeCell ref="L211:L212"/>
    <mergeCell ref="L214:L220"/>
    <mergeCell ref="M201:M221"/>
    <mergeCell ref="M192:M198"/>
    <mergeCell ref="J203:J204"/>
    <mergeCell ref="K203:K204"/>
    <mergeCell ref="L203:L207"/>
    <mergeCell ref="J206:J207"/>
    <mergeCell ref="J194:J195"/>
    <mergeCell ref="K214:K215"/>
    <mergeCell ref="M224:M228"/>
    <mergeCell ref="K236:K237"/>
    <mergeCell ref="L233:L237"/>
    <mergeCell ref="K233:K234"/>
    <mergeCell ref="J241:J242"/>
    <mergeCell ref="L241:L242"/>
    <mergeCell ref="J244:J245"/>
    <mergeCell ref="K244:K245"/>
    <mergeCell ref="L244:L251"/>
    <mergeCell ref="K241:K242"/>
    <mergeCell ref="J250:J251"/>
    <mergeCell ref="K250:K251"/>
    <mergeCell ref="M231:M252"/>
    <mergeCell ref="J233:J234"/>
    <mergeCell ref="J236:J237"/>
    <mergeCell ref="J325:J326"/>
    <mergeCell ref="L268:L275"/>
    <mergeCell ref="M255:M276"/>
    <mergeCell ref="K265:K266"/>
    <mergeCell ref="J281:J282"/>
    <mergeCell ref="L257:L261"/>
    <mergeCell ref="K257:K258"/>
    <mergeCell ref="J260:J261"/>
    <mergeCell ref="K260:K261"/>
    <mergeCell ref="J265:J266"/>
    <mergeCell ref="L265:L266"/>
    <mergeCell ref="M279:M298"/>
    <mergeCell ref="J257:J258"/>
    <mergeCell ref="J292:J293"/>
    <mergeCell ref="L281:L285"/>
    <mergeCell ref="J284:J285"/>
    <mergeCell ref="K281:K282"/>
    <mergeCell ref="K284:K285"/>
    <mergeCell ref="L289:L290"/>
    <mergeCell ref="J268:J269"/>
    <mergeCell ref="J318:J319"/>
    <mergeCell ref="K292:K293"/>
    <mergeCell ref="J296:J297"/>
    <mergeCell ref="L292:L297"/>
    <mergeCell ref="K303:K304"/>
    <mergeCell ref="J306:J307"/>
    <mergeCell ref="K306:K307"/>
    <mergeCell ref="L303:L307"/>
    <mergeCell ref="J311:J312"/>
    <mergeCell ref="J314:J315"/>
    <mergeCell ref="K314:K315"/>
    <mergeCell ref="M367:M384"/>
    <mergeCell ref="K347:K348"/>
    <mergeCell ref="K350:K351"/>
    <mergeCell ref="K311:K312"/>
    <mergeCell ref="L311:L312"/>
    <mergeCell ref="L314:L319"/>
    <mergeCell ref="L336:L341"/>
    <mergeCell ref="M323:M342"/>
    <mergeCell ref="M345:M364"/>
    <mergeCell ref="L347:L351"/>
    <mergeCell ref="K325:K326"/>
    <mergeCell ref="L325:L329"/>
    <mergeCell ref="M301:M320"/>
    <mergeCell ref="L333:L334"/>
    <mergeCell ref="K333:K334"/>
    <mergeCell ref="J436:J437"/>
    <mergeCell ref="J441:J442"/>
    <mergeCell ref="L355:L356"/>
    <mergeCell ref="J358:J359"/>
    <mergeCell ref="L358:L363"/>
    <mergeCell ref="J401:J402"/>
    <mergeCell ref="J377:J378"/>
    <mergeCell ref="L377:L378"/>
    <mergeCell ref="K377:K378"/>
    <mergeCell ref="J380:J381"/>
    <mergeCell ref="L380:L383"/>
    <mergeCell ref="J388:J389"/>
    <mergeCell ref="L387:L389"/>
    <mergeCell ref="L436:L442"/>
    <mergeCell ref="L369:L373"/>
    <mergeCell ref="K369:K370"/>
    <mergeCell ref="J372:J373"/>
    <mergeCell ref="K372:K373"/>
    <mergeCell ref="J406:J407"/>
    <mergeCell ref="L433:L434"/>
    <mergeCell ref="J423:J424"/>
    <mergeCell ref="J433:J434"/>
    <mergeCell ref="J393:J394"/>
    <mergeCell ref="J369:J370"/>
    <mergeCell ref="M387:M403"/>
    <mergeCell ref="J408:J409"/>
    <mergeCell ref="K408:K409"/>
    <mergeCell ref="J411:J412"/>
    <mergeCell ref="J414:J415"/>
    <mergeCell ref="J418:J419"/>
    <mergeCell ref="L408:L412"/>
    <mergeCell ref="L414:L420"/>
    <mergeCell ref="J425:J426"/>
    <mergeCell ref="L425:L429"/>
    <mergeCell ref="K425:K426"/>
    <mergeCell ref="K428:K429"/>
    <mergeCell ref="K411:K412"/>
    <mergeCell ref="L398:L402"/>
    <mergeCell ref="K414:K416"/>
    <mergeCell ref="M406:M420"/>
    <mergeCell ref="M423:M443"/>
    <mergeCell ref="L393:L394"/>
    <mergeCell ref="K393:K394"/>
    <mergeCell ref="K396:K397"/>
    <mergeCell ref="J396:J397"/>
    <mergeCell ref="L396:L397"/>
    <mergeCell ref="J428:J429"/>
    <mergeCell ref="K436:K437"/>
    <mergeCell ref="M446:M466"/>
    <mergeCell ref="M469:M471"/>
    <mergeCell ref="L469:L470"/>
    <mergeCell ref="J464:J465"/>
    <mergeCell ref="K448:K449"/>
    <mergeCell ref="K451:K452"/>
    <mergeCell ref="K459:K461"/>
    <mergeCell ref="L459:L465"/>
    <mergeCell ref="J448:J449"/>
    <mergeCell ref="J451:J452"/>
    <mergeCell ref="L448:L452"/>
    <mergeCell ref="L456:L457"/>
    <mergeCell ref="J456:J457"/>
    <mergeCell ref="J459:J460"/>
    <mergeCell ref="J446:J447"/>
  </mergeCells>
  <pageMargins left="0" right="0" top="0" bottom="0" header="0" footer="0"/>
  <pageSetup paperSize="9" scale="52" fitToHeight="25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5" x14ac:dyDescent="0.25"/>
  <cols>
    <col min="1" max="1" width="24.5703125" style="9" customWidth="1"/>
    <col min="2" max="2" width="32.28515625" style="9" customWidth="1"/>
    <col min="3" max="3" width="37.7109375" style="9" customWidth="1"/>
    <col min="4" max="4" width="18.140625" style="9" customWidth="1"/>
    <col min="5" max="5" width="20.85546875" style="26" customWidth="1"/>
    <col min="6" max="16384" width="9.140625" style="9"/>
  </cols>
  <sheetData>
    <row r="1" spans="1:5" ht="18.75" x14ac:dyDescent="0.25">
      <c r="A1" s="189" t="s">
        <v>171</v>
      </c>
      <c r="B1" s="189"/>
      <c r="C1" s="189"/>
      <c r="D1" s="189"/>
      <c r="E1" s="189"/>
    </row>
    <row r="2" spans="1:5" x14ac:dyDescent="0.25">
      <c r="C2" s="158"/>
      <c r="D2" s="158"/>
      <c r="E2" s="158"/>
    </row>
    <row r="3" spans="1:5" ht="71.25" customHeight="1" x14ac:dyDescent="0.25">
      <c r="A3" s="24" t="s">
        <v>0</v>
      </c>
      <c r="B3" s="24" t="s">
        <v>106</v>
      </c>
      <c r="C3" s="24" t="s">
        <v>104</v>
      </c>
      <c r="D3" s="24" t="s">
        <v>4</v>
      </c>
      <c r="E3" s="24" t="s">
        <v>105</v>
      </c>
    </row>
    <row r="4" spans="1:5" ht="18.75" customHeight="1" x14ac:dyDescent="0.25">
      <c r="A4" s="109" t="s">
        <v>103</v>
      </c>
      <c r="B4" s="137" t="s">
        <v>193</v>
      </c>
      <c r="C4" s="119" t="s">
        <v>58</v>
      </c>
      <c r="D4" s="25" t="s">
        <v>30</v>
      </c>
      <c r="E4" s="23">
        <v>711</v>
      </c>
    </row>
    <row r="5" spans="1:5" ht="25.5" customHeight="1" x14ac:dyDescent="0.25">
      <c r="A5" s="107"/>
      <c r="B5" s="138"/>
      <c r="C5" s="119"/>
      <c r="D5" s="25" t="s">
        <v>29</v>
      </c>
      <c r="E5" s="23">
        <v>1788</v>
      </c>
    </row>
    <row r="6" spans="1:5" ht="20.25" customHeight="1" x14ac:dyDescent="0.25">
      <c r="A6" s="107"/>
      <c r="B6" s="138"/>
      <c r="C6" s="119" t="s">
        <v>61</v>
      </c>
      <c r="D6" s="25" t="s">
        <v>30</v>
      </c>
      <c r="E6" s="25">
        <v>825</v>
      </c>
    </row>
    <row r="7" spans="1:5" ht="88.5" customHeight="1" x14ac:dyDescent="0.25">
      <c r="A7" s="107"/>
      <c r="B7" s="139"/>
      <c r="C7" s="119"/>
      <c r="D7" s="25" t="s">
        <v>29</v>
      </c>
      <c r="E7" s="25">
        <v>1009</v>
      </c>
    </row>
    <row r="8" spans="1:5" ht="192.75" customHeight="1" x14ac:dyDescent="0.25">
      <c r="A8" s="107"/>
      <c r="B8" s="12" t="s">
        <v>62</v>
      </c>
      <c r="C8" s="24" t="s">
        <v>63</v>
      </c>
      <c r="D8" s="25" t="s">
        <v>29</v>
      </c>
      <c r="E8" s="25">
        <v>1160</v>
      </c>
    </row>
    <row r="9" spans="1:5" ht="103.5" customHeight="1" x14ac:dyDescent="0.25">
      <c r="A9" s="107"/>
      <c r="B9" s="12" t="s">
        <v>64</v>
      </c>
      <c r="C9" s="3" t="s">
        <v>65</v>
      </c>
      <c r="D9" s="24" t="s">
        <v>24</v>
      </c>
      <c r="E9" s="25">
        <v>243</v>
      </c>
    </row>
    <row r="10" spans="1:5" ht="30" customHeight="1" x14ac:dyDescent="0.25">
      <c r="A10" s="107"/>
      <c r="B10" s="15" t="s">
        <v>72</v>
      </c>
      <c r="C10" s="25" t="s">
        <v>73</v>
      </c>
      <c r="D10" s="25" t="s">
        <v>37</v>
      </c>
      <c r="E10" s="25">
        <v>5100</v>
      </c>
    </row>
    <row r="11" spans="1:5" ht="47.25" hidden="1" customHeight="1" x14ac:dyDescent="0.25">
      <c r="A11" s="107"/>
      <c r="B11" s="144" t="s">
        <v>78</v>
      </c>
      <c r="C11" s="4" t="s">
        <v>15</v>
      </c>
      <c r="D11" s="25" t="s">
        <v>16</v>
      </c>
      <c r="E11" s="25"/>
    </row>
    <row r="12" spans="1:5" ht="31.5" hidden="1" customHeight="1" x14ac:dyDescent="0.25">
      <c r="A12" s="107"/>
      <c r="B12" s="144"/>
      <c r="C12" s="4" t="s">
        <v>18</v>
      </c>
      <c r="D12" s="25" t="s">
        <v>19</v>
      </c>
      <c r="E12" s="25"/>
    </row>
    <row r="13" spans="1:5" ht="15" hidden="1" customHeight="1" x14ac:dyDescent="0.25">
      <c r="A13" s="107"/>
      <c r="B13" s="144"/>
      <c r="C13" s="119" t="s">
        <v>58</v>
      </c>
      <c r="D13" s="25" t="s">
        <v>30</v>
      </c>
      <c r="E13" s="25"/>
    </row>
    <row r="14" spans="1:5" ht="15" hidden="1" customHeight="1" x14ac:dyDescent="0.25">
      <c r="A14" s="107"/>
      <c r="B14" s="144"/>
      <c r="C14" s="119"/>
      <c r="D14" s="25" t="s">
        <v>29</v>
      </c>
      <c r="E14" s="25"/>
    </row>
    <row r="15" spans="1:5" ht="30" hidden="1" customHeight="1" x14ac:dyDescent="0.25">
      <c r="A15" s="107"/>
      <c r="B15" s="144"/>
      <c r="C15" s="155" t="s">
        <v>59</v>
      </c>
      <c r="D15" s="24" t="s">
        <v>54</v>
      </c>
      <c r="E15" s="25"/>
    </row>
    <row r="16" spans="1:5" ht="30" hidden="1" customHeight="1" x14ac:dyDescent="0.25">
      <c r="A16" s="107"/>
      <c r="B16" s="144"/>
      <c r="C16" s="155"/>
      <c r="D16" s="24" t="s">
        <v>55</v>
      </c>
      <c r="E16" s="25"/>
    </row>
    <row r="17" spans="1:5" ht="30" hidden="1" customHeight="1" x14ac:dyDescent="0.25">
      <c r="A17" s="107"/>
      <c r="B17" s="144"/>
      <c r="C17" s="155"/>
      <c r="D17" s="24" t="s">
        <v>56</v>
      </c>
      <c r="E17" s="25"/>
    </row>
    <row r="18" spans="1:5" ht="30" hidden="1" customHeight="1" x14ac:dyDescent="0.25">
      <c r="A18" s="107"/>
      <c r="B18" s="144"/>
      <c r="C18" s="155"/>
      <c r="D18" s="24" t="s">
        <v>57</v>
      </c>
      <c r="E18" s="25"/>
    </row>
    <row r="19" spans="1:5" ht="15" hidden="1" customHeight="1" x14ac:dyDescent="0.25">
      <c r="A19" s="107"/>
      <c r="B19" s="144"/>
      <c r="C19" s="155" t="s">
        <v>60</v>
      </c>
      <c r="D19" s="25" t="s">
        <v>30</v>
      </c>
      <c r="E19" s="25"/>
    </row>
    <row r="20" spans="1:5" ht="15" hidden="1" customHeight="1" x14ac:dyDescent="0.25">
      <c r="A20" s="107"/>
      <c r="B20" s="144"/>
      <c r="C20" s="155"/>
      <c r="D20" s="25" t="s">
        <v>29</v>
      </c>
      <c r="E20" s="25"/>
    </row>
    <row r="21" spans="1:5" ht="204.75" hidden="1" customHeight="1" x14ac:dyDescent="0.25">
      <c r="A21" s="107"/>
      <c r="B21" s="12" t="s">
        <v>62</v>
      </c>
      <c r="C21" s="24" t="s">
        <v>63</v>
      </c>
      <c r="D21" s="25" t="s">
        <v>29</v>
      </c>
      <c r="E21" s="25"/>
    </row>
    <row r="22" spans="1:5" ht="110.25" hidden="1" customHeight="1" x14ac:dyDescent="0.25">
      <c r="A22" s="107"/>
      <c r="B22" s="12" t="s">
        <v>64</v>
      </c>
      <c r="C22" s="3" t="s">
        <v>65</v>
      </c>
      <c r="D22" s="24" t="s">
        <v>24</v>
      </c>
      <c r="E22" s="25"/>
    </row>
    <row r="23" spans="1:5" ht="30" hidden="1" customHeight="1" x14ac:dyDescent="0.25">
      <c r="A23" s="107"/>
      <c r="B23" s="144" t="s">
        <v>72</v>
      </c>
      <c r="C23" s="25" t="s">
        <v>73</v>
      </c>
      <c r="D23" s="25" t="s">
        <v>37</v>
      </c>
      <c r="E23" s="25"/>
    </row>
    <row r="24" spans="1:5" ht="30" hidden="1" customHeight="1" x14ac:dyDescent="0.25">
      <c r="A24" s="107"/>
      <c r="B24" s="144"/>
      <c r="C24" s="25" t="s">
        <v>66</v>
      </c>
      <c r="D24" s="25" t="s">
        <v>37</v>
      </c>
      <c r="E24" s="25"/>
    </row>
    <row r="25" spans="1:5" ht="30" hidden="1" customHeight="1" x14ac:dyDescent="0.25">
      <c r="A25" s="107"/>
      <c r="B25" s="140" t="s">
        <v>102</v>
      </c>
      <c r="C25" s="20"/>
      <c r="D25" s="22"/>
      <c r="E25" s="22"/>
    </row>
    <row r="26" spans="1:5" ht="30" hidden="1" customHeight="1" x14ac:dyDescent="0.25">
      <c r="A26" s="107"/>
      <c r="B26" s="141"/>
      <c r="C26" s="20"/>
      <c r="D26" s="22"/>
      <c r="E26" s="22"/>
    </row>
    <row r="27" spans="1:5" x14ac:dyDescent="0.25">
      <c r="A27" s="108"/>
      <c r="B27" s="2" t="s">
        <v>67</v>
      </c>
      <c r="C27" s="2" t="s">
        <v>67</v>
      </c>
      <c r="D27" s="25" t="s">
        <v>68</v>
      </c>
      <c r="E27" s="25">
        <v>4500</v>
      </c>
    </row>
  </sheetData>
  <mergeCells count="12">
    <mergeCell ref="A1:E1"/>
    <mergeCell ref="C2:E2"/>
    <mergeCell ref="A4:A27"/>
    <mergeCell ref="B4:B7"/>
    <mergeCell ref="B25:B26"/>
    <mergeCell ref="B11:B20"/>
    <mergeCell ref="C13:C14"/>
    <mergeCell ref="C15:C18"/>
    <mergeCell ref="C19:C20"/>
    <mergeCell ref="B23:B24"/>
    <mergeCell ref="C6:C7"/>
    <mergeCell ref="C4:C5"/>
  </mergeCells>
  <pageMargins left="0" right="0" top="0" bottom="0" header="0" footer="0"/>
  <pageSetup paperSize="9" scale="7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plan3.lokz</cp:lastModifiedBy>
  <cp:lastPrinted>2016-02-24T12:59:32Z</cp:lastPrinted>
  <dcterms:created xsi:type="dcterms:W3CDTF">2016-01-26T06:23:11Z</dcterms:created>
  <dcterms:modified xsi:type="dcterms:W3CDTF">2018-02-01T07:58:35Z</dcterms:modified>
</cp:coreProperties>
</file>